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jskolerne.sharepoint.com/sites/Rdgivning/Delte dokumenter/Løn og ansættelsesvilkår/Løntabeller/"/>
    </mc:Choice>
  </mc:AlternateContent>
  <xr:revisionPtr revIDLastSave="1" documentId="8_{BFD5E7E2-B282-4FDB-AFC9-1A60670C6D53}" xr6:coauthVersionLast="47" xr6:coauthVersionMax="47" xr10:uidLastSave="{82A95A4F-8B2B-4F54-8B12-1262D0980493}"/>
  <bookViews>
    <workbookView xWindow="-120" yWindow="-120" windowWidth="38640" windowHeight="21120" tabRatio="808" xr2:uid="{00000000-000D-0000-FFFF-FFFF00000000}"/>
  </bookViews>
  <sheets>
    <sheet name="2023-10-01" sheetId="42" r:id="rId1"/>
    <sheet name="2021 04 01" sheetId="41" state="hidden" r:id="rId2"/>
    <sheet name="2021 02 01" sheetId="38" state="hidden" r:id="rId3"/>
    <sheet name="Grundbeløb_2012-03-31" sheetId="40" state="hidden" r:id="rId4"/>
    <sheet name="Pct regulering" sheetId="39" state="hidden" r:id="rId5"/>
    <sheet name="2020 04 01" sheetId="37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" i="39" l="1"/>
  <c r="P19" i="39"/>
  <c r="P18" i="39"/>
  <c r="P17" i="39"/>
  <c r="P16" i="39"/>
  <c r="P15" i="39"/>
  <c r="P14" i="39"/>
  <c r="P13" i="39"/>
  <c r="P12" i="39"/>
  <c r="P11" i="39"/>
  <c r="P10" i="39"/>
  <c r="P9" i="39"/>
  <c r="P8" i="39"/>
  <c r="P5" i="39"/>
  <c r="P3" i="39"/>
  <c r="G128" i="41"/>
  <c r="E127" i="41"/>
  <c r="C126" i="41"/>
  <c r="G123" i="41"/>
  <c r="F122" i="41"/>
  <c r="E121" i="41"/>
  <c r="C119" i="41"/>
  <c r="G118" i="41"/>
  <c r="F117" i="41"/>
  <c r="E116" i="41"/>
  <c r="G115" i="41"/>
  <c r="D115" i="41"/>
  <c r="C114" i="41"/>
  <c r="E113" i="41"/>
  <c r="D112" i="41"/>
  <c r="C111" i="41"/>
  <c r="G110" i="41"/>
  <c r="F109" i="41"/>
  <c r="E108" i="41"/>
  <c r="G107" i="41"/>
  <c r="D107" i="41"/>
  <c r="C106" i="41"/>
  <c r="E105" i="41"/>
  <c r="D104" i="41"/>
  <c r="C103" i="41"/>
  <c r="G102" i="41"/>
  <c r="F101" i="41"/>
  <c r="E100" i="41"/>
  <c r="G99" i="41"/>
  <c r="D99" i="41"/>
  <c r="C98" i="41"/>
  <c r="E97" i="41"/>
  <c r="D96" i="41"/>
  <c r="C95" i="41"/>
  <c r="G94" i="41"/>
  <c r="F93" i="41"/>
  <c r="E92" i="41"/>
  <c r="G91" i="41"/>
  <c r="D91" i="41"/>
  <c r="C90" i="41"/>
  <c r="B88" i="41"/>
  <c r="H85" i="41"/>
  <c r="I85" i="41" s="1"/>
  <c r="I78" i="41"/>
  <c r="H78" i="41"/>
  <c r="C64" i="41"/>
  <c r="C63" i="41"/>
  <c r="F40" i="41"/>
  <c r="F37" i="41"/>
  <c r="E35" i="41"/>
  <c r="F35" i="41" s="1"/>
  <c r="H35" i="41" s="1"/>
  <c r="E9" i="41"/>
  <c r="F9" i="41" s="1"/>
  <c r="H9" i="41" s="1"/>
  <c r="F7" i="41"/>
  <c r="E7" i="41"/>
  <c r="C3" i="41"/>
  <c r="C138" i="41" s="1"/>
  <c r="D138" i="41" s="1"/>
  <c r="E138" i="41" s="1"/>
  <c r="F138" i="41" s="1"/>
  <c r="G138" i="41" s="1"/>
  <c r="H124" i="38"/>
  <c r="I124" i="38" s="1"/>
  <c r="F123" i="38"/>
  <c r="C123" i="38"/>
  <c r="H120" i="38"/>
  <c r="I120" i="38" s="1"/>
  <c r="C119" i="38"/>
  <c r="D118" i="38"/>
  <c r="G117" i="38"/>
  <c r="E116" i="38"/>
  <c r="F115" i="38"/>
  <c r="C115" i="38"/>
  <c r="D114" i="38"/>
  <c r="G113" i="38"/>
  <c r="H112" i="38"/>
  <c r="I112" i="38" s="1"/>
  <c r="E112" i="38"/>
  <c r="F111" i="38"/>
  <c r="C111" i="38"/>
  <c r="D110" i="38"/>
  <c r="G109" i="38"/>
  <c r="H108" i="38"/>
  <c r="I108" i="38" s="1"/>
  <c r="E108" i="38"/>
  <c r="F107" i="38"/>
  <c r="C107" i="38"/>
  <c r="D106" i="38"/>
  <c r="G105" i="38"/>
  <c r="H104" i="38"/>
  <c r="I104" i="38" s="1"/>
  <c r="E104" i="38"/>
  <c r="F103" i="38"/>
  <c r="C103" i="38"/>
  <c r="D102" i="38"/>
  <c r="G101" i="38"/>
  <c r="H100" i="38"/>
  <c r="I100" i="38" s="1"/>
  <c r="E100" i="38"/>
  <c r="F99" i="38"/>
  <c r="C99" i="38"/>
  <c r="D98" i="38"/>
  <c r="G97" i="38"/>
  <c r="H96" i="38"/>
  <c r="I96" i="38" s="1"/>
  <c r="E96" i="38"/>
  <c r="F95" i="38"/>
  <c r="C95" i="38"/>
  <c r="D94" i="38"/>
  <c r="G93" i="38"/>
  <c r="H92" i="38"/>
  <c r="I92" i="38" s="1"/>
  <c r="E92" i="38"/>
  <c r="F91" i="38"/>
  <c r="C91" i="38"/>
  <c r="H90" i="38"/>
  <c r="J90" i="38" s="1"/>
  <c r="C3" i="38"/>
  <c r="H145" i="38" s="1"/>
  <c r="H81" i="41" l="1"/>
  <c r="I81" i="41" s="1"/>
  <c r="H92" i="41"/>
  <c r="J92" i="41" s="1"/>
  <c r="F98" i="41"/>
  <c r="H103" i="41"/>
  <c r="J103" i="41" s="1"/>
  <c r="H108" i="41"/>
  <c r="J108" i="41" s="1"/>
  <c r="F114" i="41"/>
  <c r="D120" i="41"/>
  <c r="C130" i="41"/>
  <c r="F90" i="41"/>
  <c r="H95" i="41"/>
  <c r="J95" i="41" s="1"/>
  <c r="H100" i="41"/>
  <c r="J100" i="41" s="1"/>
  <c r="F106" i="41"/>
  <c r="H111" i="41"/>
  <c r="J111" i="41" s="1"/>
  <c r="H116" i="41"/>
  <c r="J116" i="41" s="1"/>
  <c r="H124" i="41"/>
  <c r="J124" i="41" s="1"/>
  <c r="C142" i="41"/>
  <c r="D142" i="41" s="1"/>
  <c r="E142" i="41" s="1"/>
  <c r="F142" i="41" s="1"/>
  <c r="G142" i="41" s="1"/>
  <c r="C66" i="41"/>
  <c r="H86" i="41"/>
  <c r="I86" i="41" s="1"/>
  <c r="H90" i="41"/>
  <c r="C93" i="41"/>
  <c r="D94" i="41"/>
  <c r="E95" i="41"/>
  <c r="F96" i="41"/>
  <c r="G97" i="41"/>
  <c r="H98" i="41"/>
  <c r="C101" i="41"/>
  <c r="D102" i="41"/>
  <c r="E103" i="41"/>
  <c r="F104" i="41"/>
  <c r="G105" i="41"/>
  <c r="H106" i="41"/>
  <c r="C109" i="41"/>
  <c r="D110" i="41"/>
  <c r="E111" i="41"/>
  <c r="F112" i="41"/>
  <c r="G113" i="41"/>
  <c r="H114" i="41"/>
  <c r="C117" i="41"/>
  <c r="D118" i="41"/>
  <c r="E119" i="41"/>
  <c r="F120" i="41"/>
  <c r="G121" i="41"/>
  <c r="H122" i="41"/>
  <c r="C125" i="41"/>
  <c r="E126" i="41"/>
  <c r="G127" i="41"/>
  <c r="C129" i="41"/>
  <c r="E130" i="41"/>
  <c r="C133" i="41"/>
  <c r="D133" i="41" s="1"/>
  <c r="E133" i="41" s="1"/>
  <c r="F133" i="41" s="1"/>
  <c r="G133" i="41" s="1"/>
  <c r="C137" i="41"/>
  <c r="D137" i="41" s="1"/>
  <c r="E137" i="41" s="1"/>
  <c r="F137" i="41" s="1"/>
  <c r="G137" i="41" s="1"/>
  <c r="C141" i="41"/>
  <c r="D141" i="41" s="1"/>
  <c r="E141" i="41" s="1"/>
  <c r="F141" i="41" s="1"/>
  <c r="G141" i="41" s="1"/>
  <c r="E19" i="41"/>
  <c r="F19" i="41" s="1"/>
  <c r="H19" i="41" s="1"/>
  <c r="E24" i="41"/>
  <c r="F24" i="41" s="1"/>
  <c r="H24" i="41" s="1"/>
  <c r="E31" i="41"/>
  <c r="F31" i="41" s="1"/>
  <c r="H31" i="41" s="1"/>
  <c r="C92" i="41"/>
  <c r="D93" i="41"/>
  <c r="E94" i="41"/>
  <c r="F95" i="41"/>
  <c r="G96" i="41"/>
  <c r="H97" i="41"/>
  <c r="C100" i="41"/>
  <c r="D101" i="41"/>
  <c r="E102" i="41"/>
  <c r="F103" i="41"/>
  <c r="G104" i="41"/>
  <c r="H105" i="41"/>
  <c r="C108" i="41"/>
  <c r="D109" i="41"/>
  <c r="E110" i="41"/>
  <c r="F111" i="41"/>
  <c r="G112" i="41"/>
  <c r="H113" i="41"/>
  <c r="C116" i="41"/>
  <c r="D117" i="41"/>
  <c r="E118" i="41"/>
  <c r="F119" i="41"/>
  <c r="G120" i="41"/>
  <c r="H121" i="41"/>
  <c r="C124" i="41"/>
  <c r="D125" i="41"/>
  <c r="F126" i="41"/>
  <c r="H127" i="41"/>
  <c r="D129" i="41"/>
  <c r="F130" i="41"/>
  <c r="H131" i="41"/>
  <c r="H135" i="41"/>
  <c r="H139" i="41"/>
  <c r="H143" i="41"/>
  <c r="F39" i="41"/>
  <c r="C91" i="41"/>
  <c r="D92" i="41"/>
  <c r="E93" i="41"/>
  <c r="F94" i="41"/>
  <c r="G95" i="41"/>
  <c r="H96" i="41"/>
  <c r="C99" i="41"/>
  <c r="D100" i="41"/>
  <c r="E101" i="41"/>
  <c r="F102" i="41"/>
  <c r="G103" i="41"/>
  <c r="H104" i="41"/>
  <c r="C107" i="41"/>
  <c r="D108" i="41"/>
  <c r="E109" i="41"/>
  <c r="F110" i="41"/>
  <c r="G111" i="41"/>
  <c r="H112" i="41"/>
  <c r="C115" i="41"/>
  <c r="D116" i="41"/>
  <c r="E117" i="41"/>
  <c r="F118" i="41"/>
  <c r="G119" i="41"/>
  <c r="H120" i="41"/>
  <c r="C123" i="41"/>
  <c r="D124" i="41"/>
  <c r="E125" i="41"/>
  <c r="G126" i="41"/>
  <c r="C128" i="41"/>
  <c r="E129" i="41"/>
  <c r="G130" i="41"/>
  <c r="C132" i="41"/>
  <c r="D132" i="41" s="1"/>
  <c r="E132" i="41" s="1"/>
  <c r="F132" i="41" s="1"/>
  <c r="G132" i="41" s="1"/>
  <c r="C136" i="41"/>
  <c r="D136" i="41" s="1"/>
  <c r="E136" i="41" s="1"/>
  <c r="F136" i="41" s="1"/>
  <c r="G136" i="41" s="1"/>
  <c r="C140" i="41"/>
  <c r="D140" i="41" s="1"/>
  <c r="E140" i="41" s="1"/>
  <c r="F140" i="41" s="1"/>
  <c r="G140" i="41" s="1"/>
  <c r="C144" i="41"/>
  <c r="D144" i="41" s="1"/>
  <c r="E144" i="41" s="1"/>
  <c r="F144" i="41" s="1"/>
  <c r="G144" i="41" s="1"/>
  <c r="D123" i="41"/>
  <c r="H130" i="41"/>
  <c r="H119" i="41"/>
  <c r="C122" i="41"/>
  <c r="E124" i="41"/>
  <c r="F125" i="41"/>
  <c r="H126" i="41"/>
  <c r="D128" i="41"/>
  <c r="F129" i="41"/>
  <c r="H134" i="41"/>
  <c r="H138" i="41"/>
  <c r="H142" i="41"/>
  <c r="E10" i="41"/>
  <c r="F10" i="41" s="1"/>
  <c r="H10" i="41" s="1"/>
  <c r="E15" i="41"/>
  <c r="F15" i="41" s="1"/>
  <c r="H15" i="41" s="1"/>
  <c r="E20" i="41"/>
  <c r="F20" i="41" s="1"/>
  <c r="H20" i="41" s="1"/>
  <c r="E27" i="41"/>
  <c r="F27" i="41" s="1"/>
  <c r="H27" i="41" s="1"/>
  <c r="E32" i="41"/>
  <c r="F32" i="41" s="1"/>
  <c r="H32" i="41" s="1"/>
  <c r="F42" i="41"/>
  <c r="H82" i="41"/>
  <c r="I82" i="41" s="1"/>
  <c r="D90" i="41"/>
  <c r="E91" i="41"/>
  <c r="F92" i="41"/>
  <c r="G93" i="41"/>
  <c r="H94" i="41"/>
  <c r="C97" i="41"/>
  <c r="D98" i="41"/>
  <c r="E99" i="41"/>
  <c r="F100" i="41"/>
  <c r="G101" i="41"/>
  <c r="H102" i="41"/>
  <c r="I103" i="41"/>
  <c r="C105" i="41"/>
  <c r="D106" i="41"/>
  <c r="E107" i="41"/>
  <c r="F108" i="41"/>
  <c r="G109" i="41"/>
  <c r="H110" i="41"/>
  <c r="I111" i="41"/>
  <c r="C113" i="41"/>
  <c r="D114" i="41"/>
  <c r="E115" i="41"/>
  <c r="F116" i="41"/>
  <c r="G117" i="41"/>
  <c r="H118" i="41"/>
  <c r="C121" i="41"/>
  <c r="D122" i="41"/>
  <c r="E123" i="41"/>
  <c r="F124" i="41"/>
  <c r="G125" i="41"/>
  <c r="C127" i="41"/>
  <c r="E128" i="41"/>
  <c r="G129" i="41"/>
  <c r="C131" i="41"/>
  <c r="D131" i="41" s="1"/>
  <c r="E131" i="41" s="1"/>
  <c r="F131" i="41" s="1"/>
  <c r="G131" i="41" s="1"/>
  <c r="C135" i="41"/>
  <c r="D135" i="41" s="1"/>
  <c r="E135" i="41" s="1"/>
  <c r="F135" i="41" s="1"/>
  <c r="G135" i="41" s="1"/>
  <c r="C139" i="41"/>
  <c r="D139" i="41" s="1"/>
  <c r="E139" i="41" s="1"/>
  <c r="F139" i="41" s="1"/>
  <c r="G139" i="41" s="1"/>
  <c r="C143" i="41"/>
  <c r="D143" i="41" s="1"/>
  <c r="E143" i="41" s="1"/>
  <c r="F143" i="41" s="1"/>
  <c r="G143" i="41" s="1"/>
  <c r="E90" i="41"/>
  <c r="F91" i="41"/>
  <c r="G92" i="41"/>
  <c r="H93" i="41"/>
  <c r="C96" i="41"/>
  <c r="D97" i="41"/>
  <c r="E98" i="41"/>
  <c r="F99" i="41"/>
  <c r="G100" i="41"/>
  <c r="H101" i="41"/>
  <c r="C104" i="41"/>
  <c r="D105" i="41"/>
  <c r="E106" i="41"/>
  <c r="F107" i="41"/>
  <c r="G108" i="41"/>
  <c r="H109" i="41"/>
  <c r="C112" i="41"/>
  <c r="D113" i="41"/>
  <c r="E114" i="41"/>
  <c r="F115" i="41"/>
  <c r="G116" i="41"/>
  <c r="H117" i="41"/>
  <c r="C120" i="41"/>
  <c r="D121" i="41"/>
  <c r="E122" i="41"/>
  <c r="F123" i="41"/>
  <c r="G124" i="41"/>
  <c r="H125" i="41"/>
  <c r="D127" i="41"/>
  <c r="F128" i="41"/>
  <c r="H129" i="41"/>
  <c r="H133" i="41"/>
  <c r="H137" i="41"/>
  <c r="H141" i="41"/>
  <c r="C134" i="41"/>
  <c r="D134" i="41" s="1"/>
  <c r="E134" i="41" s="1"/>
  <c r="F134" i="41" s="1"/>
  <c r="G134" i="41" s="1"/>
  <c r="G88" i="41"/>
  <c r="F43" i="41"/>
  <c r="E28" i="41"/>
  <c r="F28" i="41" s="1"/>
  <c r="H28" i="41" s="1"/>
  <c r="E12" i="41"/>
  <c r="F12" i="41" s="1"/>
  <c r="H12" i="41" s="1"/>
  <c r="H145" i="41"/>
  <c r="C145" i="41"/>
  <c r="D145" i="41" s="1"/>
  <c r="E145" i="41" s="1"/>
  <c r="F145" i="41" s="1"/>
  <c r="G145" i="41" s="1"/>
  <c r="E11" i="41"/>
  <c r="F11" i="41" s="1"/>
  <c r="H11" i="41" s="1"/>
  <c r="E16" i="41"/>
  <c r="F16" i="41" s="1"/>
  <c r="H16" i="41" s="1"/>
  <c r="E23" i="41"/>
  <c r="F23" i="41" s="1"/>
  <c r="H23" i="41" s="1"/>
  <c r="C65" i="41"/>
  <c r="G90" i="41"/>
  <c r="H91" i="41"/>
  <c r="C94" i="41"/>
  <c r="D95" i="41"/>
  <c r="E96" i="41"/>
  <c r="F97" i="41"/>
  <c r="G98" i="41"/>
  <c r="H99" i="41"/>
  <c r="C102" i="41"/>
  <c r="D103" i="41"/>
  <c r="E104" i="41"/>
  <c r="F105" i="41"/>
  <c r="G106" i="41"/>
  <c r="H107" i="41"/>
  <c r="I108" i="41"/>
  <c r="C110" i="41"/>
  <c r="D111" i="41"/>
  <c r="E112" i="41"/>
  <c r="F113" i="41"/>
  <c r="G114" i="41"/>
  <c r="H115" i="41"/>
  <c r="I116" i="41"/>
  <c r="C118" i="41"/>
  <c r="D119" i="41"/>
  <c r="E120" i="41"/>
  <c r="F121" i="41"/>
  <c r="G122" i="41"/>
  <c r="H123" i="41"/>
  <c r="I124" i="41"/>
  <c r="D126" i="41"/>
  <c r="F127" i="41"/>
  <c r="H128" i="41"/>
  <c r="D130" i="41"/>
  <c r="H132" i="41"/>
  <c r="H136" i="41"/>
  <c r="H140" i="41"/>
  <c r="H144" i="41"/>
  <c r="I145" i="38"/>
  <c r="J145" i="38"/>
  <c r="E90" i="38"/>
  <c r="C92" i="38"/>
  <c r="E93" i="38"/>
  <c r="G94" i="38"/>
  <c r="C96" i="38"/>
  <c r="E97" i="38"/>
  <c r="G98" i="38"/>
  <c r="C100" i="38"/>
  <c r="E101" i="38"/>
  <c r="G102" i="38"/>
  <c r="C104" i="38"/>
  <c r="E105" i="38"/>
  <c r="G106" i="38"/>
  <c r="C108" i="38"/>
  <c r="E109" i="38"/>
  <c r="G110" i="38"/>
  <c r="C112" i="38"/>
  <c r="E113" i="38"/>
  <c r="G114" i="38"/>
  <c r="C116" i="38"/>
  <c r="E117" i="38"/>
  <c r="G118" i="38"/>
  <c r="C120" i="38"/>
  <c r="E121" i="38"/>
  <c r="G122" i="38"/>
  <c r="C124" i="38"/>
  <c r="E125" i="38"/>
  <c r="G126" i="38"/>
  <c r="C128" i="38"/>
  <c r="E129" i="38"/>
  <c r="G130" i="38"/>
  <c r="C134" i="38"/>
  <c r="D134" i="38" s="1"/>
  <c r="E134" i="38" s="1"/>
  <c r="F134" i="38" s="1"/>
  <c r="G134" i="38" s="1"/>
  <c r="C138" i="38"/>
  <c r="D138" i="38" s="1"/>
  <c r="E138" i="38" s="1"/>
  <c r="F138" i="38" s="1"/>
  <c r="G138" i="38" s="1"/>
  <c r="C142" i="38"/>
  <c r="D142" i="38" s="1"/>
  <c r="E142" i="38" s="1"/>
  <c r="F142" i="38" s="1"/>
  <c r="G142" i="38" s="1"/>
  <c r="I90" i="38"/>
  <c r="D90" i="38"/>
  <c r="D92" i="38"/>
  <c r="F93" i="38"/>
  <c r="H94" i="38"/>
  <c r="D96" i="38"/>
  <c r="F97" i="38"/>
  <c r="H98" i="38"/>
  <c r="D100" i="38"/>
  <c r="F101" i="38"/>
  <c r="H102" i="38"/>
  <c r="D104" i="38"/>
  <c r="F105" i="38"/>
  <c r="H106" i="38"/>
  <c r="D108" i="38"/>
  <c r="F109" i="38"/>
  <c r="H110" i="38"/>
  <c r="D112" i="38"/>
  <c r="F113" i="38"/>
  <c r="H114" i="38"/>
  <c r="D116" i="38"/>
  <c r="F117" i="38"/>
  <c r="H118" i="38"/>
  <c r="D120" i="38"/>
  <c r="F121" i="38"/>
  <c r="H122" i="38"/>
  <c r="D124" i="38"/>
  <c r="F125" i="38"/>
  <c r="H126" i="38"/>
  <c r="D128" i="38"/>
  <c r="F129" i="38"/>
  <c r="H130" i="38"/>
  <c r="H134" i="38"/>
  <c r="H138" i="38"/>
  <c r="H142" i="38"/>
  <c r="E120" i="38"/>
  <c r="G121" i="38"/>
  <c r="E124" i="38"/>
  <c r="G125" i="38"/>
  <c r="C127" i="38"/>
  <c r="E128" i="38"/>
  <c r="G129" i="38"/>
  <c r="C131" i="38"/>
  <c r="D131" i="38" s="1"/>
  <c r="E131" i="38" s="1"/>
  <c r="F131" i="38" s="1"/>
  <c r="G131" i="38" s="1"/>
  <c r="C135" i="38"/>
  <c r="D135" i="38" s="1"/>
  <c r="E135" i="38" s="1"/>
  <c r="F135" i="38" s="1"/>
  <c r="G135" i="38" s="1"/>
  <c r="C139" i="38"/>
  <c r="D139" i="38" s="1"/>
  <c r="E139" i="38" s="1"/>
  <c r="F139" i="38" s="1"/>
  <c r="G139" i="38" s="1"/>
  <c r="C143" i="38"/>
  <c r="D143" i="38" s="1"/>
  <c r="E143" i="38" s="1"/>
  <c r="F143" i="38" s="1"/>
  <c r="G143" i="38" s="1"/>
  <c r="D91" i="38"/>
  <c r="H93" i="38"/>
  <c r="D95" i="38"/>
  <c r="F96" i="38"/>
  <c r="H97" i="38"/>
  <c r="D99" i="38"/>
  <c r="F100" i="38"/>
  <c r="H101" i="38"/>
  <c r="D103" i="38"/>
  <c r="F104" i="38"/>
  <c r="H105" i="38"/>
  <c r="D107" i="38"/>
  <c r="F108" i="38"/>
  <c r="H109" i="38"/>
  <c r="D111" i="38"/>
  <c r="F112" i="38"/>
  <c r="H113" i="38"/>
  <c r="D115" i="38"/>
  <c r="F116" i="38"/>
  <c r="H117" i="38"/>
  <c r="D119" i="38"/>
  <c r="F120" i="38"/>
  <c r="H121" i="38"/>
  <c r="D123" i="38"/>
  <c r="F124" i="38"/>
  <c r="H125" i="38"/>
  <c r="D127" i="38"/>
  <c r="F128" i="38"/>
  <c r="H129" i="38"/>
  <c r="H131" i="38"/>
  <c r="H135" i="38"/>
  <c r="H139" i="38"/>
  <c r="H143" i="38"/>
  <c r="F92" i="38"/>
  <c r="C90" i="38"/>
  <c r="E91" i="38"/>
  <c r="G92" i="38"/>
  <c r="C94" i="38"/>
  <c r="E95" i="38"/>
  <c r="G96" i="38"/>
  <c r="C98" i="38"/>
  <c r="E99" i="38"/>
  <c r="G100" i="38"/>
  <c r="C102" i="38"/>
  <c r="E103" i="38"/>
  <c r="G104" i="38"/>
  <c r="C106" i="38"/>
  <c r="E107" i="38"/>
  <c r="G108" i="38"/>
  <c r="C110" i="38"/>
  <c r="E111" i="38"/>
  <c r="G112" i="38"/>
  <c r="C114" i="38"/>
  <c r="E115" i="38"/>
  <c r="G116" i="38"/>
  <c r="C118" i="38"/>
  <c r="E119" i="38"/>
  <c r="G120" i="38"/>
  <c r="C122" i="38"/>
  <c r="E123" i="38"/>
  <c r="G124" i="38"/>
  <c r="C126" i="38"/>
  <c r="E127" i="38"/>
  <c r="G128" i="38"/>
  <c r="C130" i="38"/>
  <c r="C132" i="38"/>
  <c r="D132" i="38" s="1"/>
  <c r="E132" i="38" s="1"/>
  <c r="F132" i="38" s="1"/>
  <c r="G132" i="38" s="1"/>
  <c r="C136" i="38"/>
  <c r="D136" i="38" s="1"/>
  <c r="E136" i="38" s="1"/>
  <c r="F136" i="38" s="1"/>
  <c r="G136" i="38" s="1"/>
  <c r="C140" i="38"/>
  <c r="D140" i="38" s="1"/>
  <c r="E140" i="38" s="1"/>
  <c r="F140" i="38" s="1"/>
  <c r="G140" i="38" s="1"/>
  <c r="C144" i="38"/>
  <c r="D144" i="38" s="1"/>
  <c r="E144" i="38" s="1"/>
  <c r="F144" i="38" s="1"/>
  <c r="G144" i="38" s="1"/>
  <c r="J124" i="38"/>
  <c r="J120" i="38"/>
  <c r="J112" i="38"/>
  <c r="J108" i="38"/>
  <c r="J104" i="38"/>
  <c r="J100" i="38"/>
  <c r="J96" i="38"/>
  <c r="J92" i="38"/>
  <c r="H116" i="38"/>
  <c r="F119" i="38"/>
  <c r="D122" i="38"/>
  <c r="D126" i="38"/>
  <c r="F127" i="38"/>
  <c r="H128" i="38"/>
  <c r="D130" i="38"/>
  <c r="H132" i="38"/>
  <c r="H136" i="38"/>
  <c r="H140" i="38"/>
  <c r="H144" i="38"/>
  <c r="G90" i="38"/>
  <c r="C93" i="38"/>
  <c r="E94" i="38"/>
  <c r="G95" i="38"/>
  <c r="C97" i="38"/>
  <c r="E98" i="38"/>
  <c r="G99" i="38"/>
  <c r="C101" i="38"/>
  <c r="E102" i="38"/>
  <c r="G103" i="38"/>
  <c r="C105" i="38"/>
  <c r="E106" i="38"/>
  <c r="G107" i="38"/>
  <c r="C109" i="38"/>
  <c r="E110" i="38"/>
  <c r="G111" i="38"/>
  <c r="C113" i="38"/>
  <c r="E114" i="38"/>
  <c r="G115" i="38"/>
  <c r="C117" i="38"/>
  <c r="E118" i="38"/>
  <c r="G119" i="38"/>
  <c r="C121" i="38"/>
  <c r="E122" i="38"/>
  <c r="G123" i="38"/>
  <c r="C125" i="38"/>
  <c r="E126" i="38"/>
  <c r="G127" i="38"/>
  <c r="C129" i="38"/>
  <c r="E130" i="38"/>
  <c r="C133" i="38"/>
  <c r="D133" i="38" s="1"/>
  <c r="E133" i="38" s="1"/>
  <c r="F133" i="38" s="1"/>
  <c r="G133" i="38" s="1"/>
  <c r="C137" i="38"/>
  <c r="D137" i="38" s="1"/>
  <c r="E137" i="38" s="1"/>
  <c r="F137" i="38" s="1"/>
  <c r="G137" i="38" s="1"/>
  <c r="C141" i="38"/>
  <c r="D141" i="38" s="1"/>
  <c r="E141" i="38" s="1"/>
  <c r="F141" i="38" s="1"/>
  <c r="G141" i="38" s="1"/>
  <c r="C145" i="38"/>
  <c r="D145" i="38" s="1"/>
  <c r="E145" i="38" s="1"/>
  <c r="F145" i="38" s="1"/>
  <c r="G145" i="38" s="1"/>
  <c r="G91" i="38"/>
  <c r="F90" i="38"/>
  <c r="H91" i="38"/>
  <c r="D93" i="38"/>
  <c r="F94" i="38"/>
  <c r="H95" i="38"/>
  <c r="D97" i="38"/>
  <c r="F98" i="38"/>
  <c r="H99" i="38"/>
  <c r="D101" i="38"/>
  <c r="F102" i="38"/>
  <c r="H103" i="38"/>
  <c r="D105" i="38"/>
  <c r="F106" i="38"/>
  <c r="H107" i="38"/>
  <c r="D109" i="38"/>
  <c r="F110" i="38"/>
  <c r="H111" i="38"/>
  <c r="D113" i="38"/>
  <c r="F114" i="38"/>
  <c r="H115" i="38"/>
  <c r="D117" i="38"/>
  <c r="F118" i="38"/>
  <c r="H119" i="38"/>
  <c r="D121" i="38"/>
  <c r="F122" i="38"/>
  <c r="H123" i="38"/>
  <c r="D125" i="38"/>
  <c r="F126" i="38"/>
  <c r="H127" i="38"/>
  <c r="D129" i="38"/>
  <c r="F130" i="38"/>
  <c r="H133" i="38"/>
  <c r="H137" i="38"/>
  <c r="H141" i="38"/>
  <c r="G88" i="38"/>
  <c r="B88" i="38"/>
  <c r="H86" i="38"/>
  <c r="I86" i="38" s="1"/>
  <c r="H85" i="38"/>
  <c r="I85" i="38" s="1"/>
  <c r="H82" i="38"/>
  <c r="I82" i="38" s="1"/>
  <c r="H81" i="38"/>
  <c r="I81" i="38" s="1"/>
  <c r="I78" i="38"/>
  <c r="H78" i="38"/>
  <c r="C66" i="38"/>
  <c r="C65" i="38"/>
  <c r="C64" i="38"/>
  <c r="C63" i="38"/>
  <c r="F43" i="38"/>
  <c r="F42" i="38"/>
  <c r="F40" i="38"/>
  <c r="F39" i="38"/>
  <c r="E35" i="38"/>
  <c r="F35" i="38" s="1"/>
  <c r="H35" i="38" s="1"/>
  <c r="E32" i="38"/>
  <c r="F32" i="38" s="1"/>
  <c r="H32" i="38" s="1"/>
  <c r="E31" i="38"/>
  <c r="F31" i="38" s="1"/>
  <c r="H31" i="38" s="1"/>
  <c r="E28" i="38"/>
  <c r="F28" i="38" s="1"/>
  <c r="H28" i="38" s="1"/>
  <c r="E27" i="38"/>
  <c r="F27" i="38" s="1"/>
  <c r="H27" i="38" s="1"/>
  <c r="E24" i="38"/>
  <c r="F24" i="38" s="1"/>
  <c r="H24" i="38" s="1"/>
  <c r="E23" i="38"/>
  <c r="F23" i="38" s="1"/>
  <c r="H23" i="38" s="1"/>
  <c r="E20" i="38"/>
  <c r="F20" i="38" s="1"/>
  <c r="H20" i="38" s="1"/>
  <c r="E19" i="38"/>
  <c r="F19" i="38" s="1"/>
  <c r="H19" i="38" s="1"/>
  <c r="E16" i="38"/>
  <c r="F16" i="38" s="1"/>
  <c r="H16" i="38" s="1"/>
  <c r="E15" i="38"/>
  <c r="F15" i="38" s="1"/>
  <c r="H15" i="38" s="1"/>
  <c r="E10" i="38"/>
  <c r="F10" i="38" s="1"/>
  <c r="H10" i="38" s="1"/>
  <c r="E11" i="38"/>
  <c r="F11" i="38" s="1"/>
  <c r="H11" i="38" s="1"/>
  <c r="E12" i="38"/>
  <c r="F12" i="38" s="1"/>
  <c r="H12" i="38" s="1"/>
  <c r="E9" i="38"/>
  <c r="F9" i="38" s="1"/>
  <c r="H9" i="38" s="1"/>
  <c r="F37" i="38"/>
  <c r="F7" i="38"/>
  <c r="E7" i="38"/>
  <c r="M18" i="39"/>
  <c r="N18" i="39" s="1"/>
  <c r="O18" i="39" s="1"/>
  <c r="K16" i="39"/>
  <c r="L16" i="39" s="1"/>
  <c r="M16" i="39" s="1"/>
  <c r="N16" i="39" s="1"/>
  <c r="O16" i="39" s="1"/>
  <c r="H13" i="39"/>
  <c r="I13" i="39" s="1"/>
  <c r="J13" i="39" s="1"/>
  <c r="K13" i="39" s="1"/>
  <c r="L13" i="39" s="1"/>
  <c r="M13" i="39" s="1"/>
  <c r="N13" i="39" s="1"/>
  <c r="O13" i="39" s="1"/>
  <c r="G12" i="39"/>
  <c r="H12" i="39" s="1"/>
  <c r="F11" i="39"/>
  <c r="G11" i="39" s="1"/>
  <c r="H11" i="39" s="1"/>
  <c r="D9" i="39"/>
  <c r="E9" i="39" s="1"/>
  <c r="F9" i="39" s="1"/>
  <c r="G9" i="39" s="1"/>
  <c r="H9" i="39" s="1"/>
  <c r="O5" i="39"/>
  <c r="N5" i="39"/>
  <c r="M5" i="39"/>
  <c r="L5" i="39"/>
  <c r="H5" i="39"/>
  <c r="G5" i="39"/>
  <c r="F5" i="39"/>
  <c r="E5" i="39"/>
  <c r="D5" i="39"/>
  <c r="O3" i="39"/>
  <c r="O20" i="39" s="1"/>
  <c r="N3" i="39"/>
  <c r="M3" i="39"/>
  <c r="N19" i="39" s="1"/>
  <c r="O19" i="39" s="1"/>
  <c r="L3" i="39"/>
  <c r="L17" i="39" s="1"/>
  <c r="M17" i="39" s="1"/>
  <c r="N17" i="39" s="1"/>
  <c r="O17" i="39" s="1"/>
  <c r="K3" i="39"/>
  <c r="K5" i="39" s="1"/>
  <c r="J3" i="39"/>
  <c r="I3" i="39"/>
  <c r="H3" i="39"/>
  <c r="G3" i="39"/>
  <c r="F3" i="39"/>
  <c r="E3" i="39"/>
  <c r="E10" i="39" s="1"/>
  <c r="F10" i="39" s="1"/>
  <c r="G10" i="39" s="1"/>
  <c r="H10" i="39" s="1"/>
  <c r="D3" i="39"/>
  <c r="C3" i="39"/>
  <c r="C5" i="39" s="1"/>
  <c r="B3" i="39"/>
  <c r="I92" i="41" l="1"/>
  <c r="I95" i="41"/>
  <c r="I100" i="41"/>
  <c r="J115" i="41"/>
  <c r="I115" i="41"/>
  <c r="J118" i="41"/>
  <c r="I118" i="41"/>
  <c r="J120" i="41"/>
  <c r="I120" i="41"/>
  <c r="J123" i="41"/>
  <c r="I123" i="41"/>
  <c r="J142" i="41"/>
  <c r="I142" i="41"/>
  <c r="J143" i="41"/>
  <c r="I143" i="41"/>
  <c r="J113" i="41"/>
  <c r="I113" i="41"/>
  <c r="J136" i="41"/>
  <c r="I136" i="41"/>
  <c r="J141" i="41"/>
  <c r="I141" i="41"/>
  <c r="J101" i="41"/>
  <c r="I101" i="41"/>
  <c r="J138" i="41"/>
  <c r="I138" i="41"/>
  <c r="J119" i="41"/>
  <c r="I119" i="41"/>
  <c r="J96" i="41"/>
  <c r="I96" i="41"/>
  <c r="J139" i="41"/>
  <c r="I139" i="41"/>
  <c r="J106" i="41"/>
  <c r="I106" i="41"/>
  <c r="J132" i="41"/>
  <c r="I132" i="41"/>
  <c r="J137" i="41"/>
  <c r="I137" i="41"/>
  <c r="J134" i="41"/>
  <c r="I134" i="41"/>
  <c r="J130" i="41"/>
  <c r="I130" i="41"/>
  <c r="J135" i="41"/>
  <c r="I135" i="41"/>
  <c r="J121" i="41"/>
  <c r="I121" i="41"/>
  <c r="J145" i="41"/>
  <c r="I145" i="41"/>
  <c r="J133" i="41"/>
  <c r="I133" i="41"/>
  <c r="J109" i="41"/>
  <c r="I109" i="41"/>
  <c r="J104" i="41"/>
  <c r="I104" i="41"/>
  <c r="J131" i="41"/>
  <c r="I131" i="41"/>
  <c r="J114" i="41"/>
  <c r="I114" i="41"/>
  <c r="J128" i="41"/>
  <c r="I128" i="41"/>
  <c r="J91" i="41"/>
  <c r="I91" i="41"/>
  <c r="J129" i="41"/>
  <c r="I129" i="41"/>
  <c r="J94" i="41"/>
  <c r="I94" i="41"/>
  <c r="J97" i="41"/>
  <c r="I97" i="41"/>
  <c r="J99" i="41"/>
  <c r="I99" i="41"/>
  <c r="J117" i="41"/>
  <c r="I117" i="41"/>
  <c r="J102" i="41"/>
  <c r="I102" i="41"/>
  <c r="J126" i="41"/>
  <c r="I126" i="41"/>
  <c r="J112" i="41"/>
  <c r="I112" i="41"/>
  <c r="J122" i="41"/>
  <c r="I122" i="41"/>
  <c r="J90" i="41"/>
  <c r="I90" i="41"/>
  <c r="J110" i="41"/>
  <c r="I110" i="41"/>
  <c r="J127" i="41"/>
  <c r="I127" i="41"/>
  <c r="J105" i="41"/>
  <c r="I105" i="41"/>
  <c r="J144" i="41"/>
  <c r="I144" i="41"/>
  <c r="J107" i="41"/>
  <c r="I107" i="41"/>
  <c r="J125" i="41"/>
  <c r="I125" i="41"/>
  <c r="J93" i="41"/>
  <c r="I93" i="41"/>
  <c r="J98" i="41"/>
  <c r="I98" i="41"/>
  <c r="J140" i="41"/>
  <c r="I140" i="41"/>
  <c r="I136" i="38"/>
  <c r="J136" i="38"/>
  <c r="I141" i="38"/>
  <c r="J141" i="38"/>
  <c r="I123" i="38"/>
  <c r="J123" i="38"/>
  <c r="I91" i="38"/>
  <c r="J91" i="38"/>
  <c r="I132" i="38"/>
  <c r="J132" i="38"/>
  <c r="I129" i="38"/>
  <c r="J129" i="38"/>
  <c r="I97" i="38"/>
  <c r="J97" i="38"/>
  <c r="I142" i="38"/>
  <c r="J142" i="38"/>
  <c r="I102" i="38"/>
  <c r="J102" i="38"/>
  <c r="I113" i="38"/>
  <c r="J113" i="38"/>
  <c r="I114" i="38"/>
  <c r="J114" i="38"/>
  <c r="I137" i="38"/>
  <c r="J137" i="38"/>
  <c r="I111" i="38"/>
  <c r="J111" i="38"/>
  <c r="I117" i="38"/>
  <c r="J117" i="38"/>
  <c r="I138" i="38"/>
  <c r="J138" i="38"/>
  <c r="I122" i="38"/>
  <c r="J122" i="38"/>
  <c r="I118" i="38"/>
  <c r="J118" i="38"/>
  <c r="I133" i="38"/>
  <c r="J133" i="38"/>
  <c r="I99" i="38"/>
  <c r="J99" i="38"/>
  <c r="I128" i="38"/>
  <c r="J128" i="38"/>
  <c r="I105" i="38"/>
  <c r="J105" i="38"/>
  <c r="I134" i="38"/>
  <c r="J134" i="38"/>
  <c r="I110" i="38"/>
  <c r="J110" i="38"/>
  <c r="I107" i="38"/>
  <c r="J107" i="38"/>
  <c r="I144" i="38"/>
  <c r="J144" i="38"/>
  <c r="I103" i="38"/>
  <c r="J103" i="38"/>
  <c r="I116" i="38"/>
  <c r="J116" i="38"/>
  <c r="I131" i="38"/>
  <c r="J131" i="38"/>
  <c r="I109" i="38"/>
  <c r="J109" i="38"/>
  <c r="I119" i="38"/>
  <c r="J119" i="38"/>
  <c r="I125" i="38"/>
  <c r="J125" i="38"/>
  <c r="I93" i="38"/>
  <c r="J93" i="38"/>
  <c r="I130" i="38"/>
  <c r="J130" i="38"/>
  <c r="I98" i="38"/>
  <c r="J98" i="38"/>
  <c r="I143" i="38"/>
  <c r="J143" i="38"/>
  <c r="I127" i="38"/>
  <c r="J127" i="38"/>
  <c r="I95" i="38"/>
  <c r="J95" i="38"/>
  <c r="I139" i="38"/>
  <c r="J139" i="38"/>
  <c r="I101" i="38"/>
  <c r="J101" i="38"/>
  <c r="I106" i="38"/>
  <c r="J106" i="38"/>
  <c r="I115" i="38"/>
  <c r="J115" i="38"/>
  <c r="I140" i="38"/>
  <c r="J140" i="38"/>
  <c r="I135" i="38"/>
  <c r="J135" i="38"/>
  <c r="I121" i="38"/>
  <c r="J121" i="38"/>
  <c r="I126" i="38"/>
  <c r="J126" i="38"/>
  <c r="I94" i="38"/>
  <c r="J94" i="38"/>
  <c r="I5" i="39"/>
  <c r="I14" i="39"/>
  <c r="J14" i="39" s="1"/>
  <c r="K14" i="39" s="1"/>
  <c r="L14" i="39" s="1"/>
  <c r="M14" i="39" s="1"/>
  <c r="N14" i="39" s="1"/>
  <c r="O14" i="39" s="1"/>
  <c r="J5" i="39"/>
  <c r="I9" i="39"/>
  <c r="J9" i="39" s="1"/>
  <c r="K9" i="39" s="1"/>
  <c r="L9" i="39" s="1"/>
  <c r="M9" i="39" s="1"/>
  <c r="N9" i="39" s="1"/>
  <c r="O9" i="39" s="1"/>
  <c r="I10" i="39"/>
  <c r="J10" i="39" s="1"/>
  <c r="K10" i="39" s="1"/>
  <c r="L10" i="39" s="1"/>
  <c r="M10" i="39" s="1"/>
  <c r="N10" i="39" s="1"/>
  <c r="O10" i="39" s="1"/>
  <c r="I11" i="39"/>
  <c r="J11" i="39" s="1"/>
  <c r="K11" i="39" s="1"/>
  <c r="L11" i="39" s="1"/>
  <c r="M11" i="39" s="1"/>
  <c r="N11" i="39" s="1"/>
  <c r="O11" i="39" s="1"/>
  <c r="I12" i="39"/>
  <c r="J12" i="39" s="1"/>
  <c r="K12" i="39" s="1"/>
  <c r="L12" i="39" s="1"/>
  <c r="M12" i="39" s="1"/>
  <c r="N12" i="39" s="1"/>
  <c r="O12" i="39" s="1"/>
  <c r="J15" i="39"/>
  <c r="K15" i="39" s="1"/>
  <c r="L15" i="39" s="1"/>
  <c r="M15" i="39" s="1"/>
  <c r="N15" i="39" s="1"/>
  <c r="O15" i="39" s="1"/>
  <c r="C8" i="39"/>
  <c r="D8" i="39" s="1"/>
  <c r="E8" i="39" s="1"/>
  <c r="F8" i="39" s="1"/>
  <c r="G8" i="39" s="1"/>
  <c r="H8" i="39" s="1"/>
  <c r="I8" i="39" s="1"/>
  <c r="J8" i="39" s="1"/>
  <c r="K8" i="39" s="1"/>
  <c r="L8" i="39" s="1"/>
  <c r="M8" i="39" s="1"/>
  <c r="N8" i="39" s="1"/>
  <c r="O8" i="39" s="1"/>
</calcChain>
</file>

<file path=xl/sharedStrings.xml><?xml version="1.0" encoding="utf-8"?>
<sst xmlns="http://schemas.openxmlformats.org/spreadsheetml/2006/main" count="1055" uniqueCount="283">
  <si>
    <t>Skalatrin 1</t>
  </si>
  <si>
    <t>Skalatrin 2</t>
  </si>
  <si>
    <t>Skalatrin 3</t>
  </si>
  <si>
    <t>Skalatrin 4</t>
  </si>
  <si>
    <t>Skalatrin 5</t>
  </si>
  <si>
    <t>Skalatrin 6</t>
  </si>
  <si>
    <t>Skalatrin 7</t>
  </si>
  <si>
    <t>Skalatrin 8</t>
  </si>
  <si>
    <t>Skalatrin 9</t>
  </si>
  <si>
    <t>Skalatrin 10</t>
  </si>
  <si>
    <t>Skalatrin 11</t>
  </si>
  <si>
    <t>Skalatrin 12</t>
  </si>
  <si>
    <t>Skalatrin 13</t>
  </si>
  <si>
    <t>Skalatrin 14</t>
  </si>
  <si>
    <t>Skalatrin 15</t>
  </si>
  <si>
    <t>Skalatrin 16</t>
  </si>
  <si>
    <t>Skalatrin 17</t>
  </si>
  <si>
    <t>Skalatrin 18</t>
  </si>
  <si>
    <t>Skalatrin 19</t>
  </si>
  <si>
    <t>Skalatrin 20</t>
  </si>
  <si>
    <t>Skalatrin 21</t>
  </si>
  <si>
    <t>Skalatrin 22</t>
  </si>
  <si>
    <t>Skalatrin 23</t>
  </si>
  <si>
    <t>Skalatrin 24</t>
  </si>
  <si>
    <t>Skalatrin 25</t>
  </si>
  <si>
    <t>Skalatrin 26</t>
  </si>
  <si>
    <t>Skalatrin 27</t>
  </si>
  <si>
    <t>Skalatrin 28</t>
  </si>
  <si>
    <t>Skalatrin 29</t>
  </si>
  <si>
    <t>Skalatrin 30</t>
  </si>
  <si>
    <t>Skalatrin 31</t>
  </si>
  <si>
    <t>Skalatrin 32</t>
  </si>
  <si>
    <t>Skalatrin 33</t>
  </si>
  <si>
    <t>Skalatrin 34</t>
  </si>
  <si>
    <t>Skalatrin 35</t>
  </si>
  <si>
    <t>Skalatrin 36</t>
  </si>
  <si>
    <t>Skalatrin 37</t>
  </si>
  <si>
    <t>Skalatrin 38</t>
  </si>
  <si>
    <t>Skalatrin 39</t>
  </si>
  <si>
    <t>Skalatrin 40</t>
  </si>
  <si>
    <t>Skalatrin 41</t>
  </si>
  <si>
    <t>Skalatrin 42</t>
  </si>
  <si>
    <t>Skalatrin 43</t>
  </si>
  <si>
    <t>Skalatrin 44</t>
  </si>
  <si>
    <t>Skalatrin 45</t>
  </si>
  <si>
    <t>Skalatrin 46</t>
  </si>
  <si>
    <t>Skalatrin 47</t>
  </si>
  <si>
    <t>Skalatrin 48</t>
  </si>
  <si>
    <t>Skalatrin 49</t>
  </si>
  <si>
    <t>Skalatrin 50</t>
  </si>
  <si>
    <t>Skalatrin 51</t>
  </si>
  <si>
    <t>Skalatrin 52</t>
  </si>
  <si>
    <t>Skalatrin 53</t>
  </si>
  <si>
    <t>Skalatrin 54</t>
  </si>
  <si>
    <t>Skalatrin 55</t>
  </si>
  <si>
    <t>II</t>
  </si>
  <si>
    <t>III</t>
  </si>
  <si>
    <t>IV</t>
  </si>
  <si>
    <t>V</t>
  </si>
  <si>
    <t>VI</t>
  </si>
  <si>
    <t>Cirkulære 9023 af 05.02.2002</t>
  </si>
  <si>
    <t>HØJSKOLELØNTABEL</t>
  </si>
  <si>
    <t>Løn til forstandere</t>
  </si>
  <si>
    <t>+1/24 af sats pr. yderligere time</t>
  </si>
  <si>
    <t>Skattefri godtgørelse i forbindelse med rejse og ophold i arbejds medfør:</t>
  </si>
  <si>
    <t>Kun ved rejse i arbejdsgiverens tjeneste, og varighed minimum 24 timer.</t>
  </si>
  <si>
    <t>For udokumenterede udgifter</t>
  </si>
  <si>
    <t>logi på rejsen:</t>
  </si>
  <si>
    <t xml:space="preserve">til kost, småfornødenheder og </t>
  </si>
  <si>
    <t>Alternativt kan godtgøres ansattes faktiske, dokumenterede udgifter til kost,</t>
  </si>
  <si>
    <t>småfornødenheder og logi som udlæg efter regning.</t>
  </si>
  <si>
    <t>1.+2. år</t>
  </si>
  <si>
    <t>3. år ++</t>
  </si>
  <si>
    <t>OK 08:</t>
  </si>
  <si>
    <t>Kostskoletilllæg til lærere</t>
  </si>
  <si>
    <t>1. og 2. ansættelsesår</t>
  </si>
  <si>
    <t>3. og følgende ansættelsesår</t>
  </si>
  <si>
    <t>Løn til viceforstandere</t>
  </si>
  <si>
    <t>Kostskoletilllæg til forstandere og viceforstandere</t>
  </si>
  <si>
    <t>Uanset årselevtal</t>
  </si>
  <si>
    <t>Lærere på basisløntrin</t>
  </si>
  <si>
    <t>Tildeles varigt eller midlertidigt.</t>
  </si>
  <si>
    <t>LØN til lærere</t>
  </si>
  <si>
    <t>Tillæg efter afsluttet Højskolepædagogisk Uddannelse m/kursusbevis</t>
  </si>
  <si>
    <t>Morgenmad</t>
  </si>
  <si>
    <t>Frokost</t>
  </si>
  <si>
    <t>Middag</t>
  </si>
  <si>
    <t>Småfornødenheder</t>
  </si>
  <si>
    <t>pr. 24 timer</t>
  </si>
  <si>
    <t>Der optjenes lønanciennitet under:</t>
  </si>
  <si>
    <t>Jubilæumsgratiale  jf. § 32</t>
  </si>
  <si>
    <t>Funktionstillæg: Varetagelse af særlige funktioner og arbejdsbestemte tillæg.</t>
  </si>
  <si>
    <t>Kvalifikationstillæg: Grundlag er faglige og personlige kvalifikationer</t>
  </si>
  <si>
    <t>Der ydes feriepenge jf. § 19</t>
  </si>
  <si>
    <t>Tillægene er pensionsgivende og reguleres jf. reguleringsfaktor.</t>
  </si>
  <si>
    <t>Ekskl. kostskoletillæg</t>
  </si>
  <si>
    <t>Højskolepædagogikumtillæg</t>
  </si>
  <si>
    <t>Basisløntrin</t>
  </si>
  <si>
    <t>Procentreguleringen, der fra 1. april 2012 tager udgangspunkt i lønniveauet pr. 31. marts 2012, er</t>
  </si>
  <si>
    <t>Jf. § 6, stk. 3 og Bilag 5</t>
  </si>
  <si>
    <t>Basisløntrin 1 (1. - 3. år)</t>
  </si>
  <si>
    <t>Basisløntrin 2 (4. - 5. år)</t>
  </si>
  <si>
    <t>Basisløntrin 3 (6. år)</t>
  </si>
  <si>
    <t>Basisløntrin 4 (7. og følgende år)</t>
  </si>
  <si>
    <t>Under 100 årselever</t>
  </si>
  <si>
    <t>Intervalløn Minimum</t>
  </si>
  <si>
    <t>Intervalløn Maksimum</t>
  </si>
  <si>
    <t>100 årselever og derover</t>
  </si>
  <si>
    <t>Jf. § 6, stk. 8</t>
  </si>
  <si>
    <t>Jf. § 6, stk. 9</t>
  </si>
  <si>
    <t>Mindste timeløn</t>
  </si>
  <si>
    <t>Højeste timeløn</t>
  </si>
  <si>
    <t>Timelønnede lærere jf. § 9</t>
  </si>
  <si>
    <t>Timeløn (60 minutter)</t>
  </si>
  <si>
    <t>Planlagt samvær, planlægning af kurser ud over almindelig forberedelse eller deltagelse i møder</t>
  </si>
  <si>
    <t>Individuelle løntillæg til basisløn  jf. § 6, stk. 3</t>
  </si>
  <si>
    <t>Pensions-givende løn</t>
  </si>
  <si>
    <t>Skalatrin 55+</t>
  </si>
  <si>
    <t>Lønramme 1</t>
  </si>
  <si>
    <t>Lønramme 2</t>
  </si>
  <si>
    <t>Lønramme 3</t>
  </si>
  <si>
    <t>Lønramme 4</t>
  </si>
  <si>
    <t>Lønramme 5</t>
  </si>
  <si>
    <t>Lønramme 6</t>
  </si>
  <si>
    <t>Lønramme 7</t>
  </si>
  <si>
    <t>Lønramme 8</t>
  </si>
  <si>
    <t>Lønramme 9</t>
  </si>
  <si>
    <t>Lønramme 10</t>
  </si>
  <si>
    <t>Lønramme 11</t>
  </si>
  <si>
    <t>Lønramme 12</t>
  </si>
  <si>
    <t>Lønramme 13</t>
  </si>
  <si>
    <t>Lønramme 14</t>
  </si>
  <si>
    <t>Lønramme 15</t>
  </si>
  <si>
    <t>Lønramme 16</t>
  </si>
  <si>
    <t>Lønramme 17</t>
  </si>
  <si>
    <t>Lønramme 18</t>
  </si>
  <si>
    <t>Lønramme 19</t>
  </si>
  <si>
    <t>Lønramme 20</t>
  </si>
  <si>
    <t>Lønramme 21</t>
  </si>
  <si>
    <t>Lønramme 25</t>
  </si>
  <si>
    <t>Lønramme 26</t>
  </si>
  <si>
    <t>Lønramme 29</t>
  </si>
  <si>
    <t>Lønramme 27</t>
  </si>
  <si>
    <t>Lønramme 30</t>
  </si>
  <si>
    <t>Lønramme 31</t>
  </si>
  <si>
    <t>Lønramme 33</t>
  </si>
  <si>
    <t>Lønramme 34</t>
  </si>
  <si>
    <t>Lønramme 35</t>
  </si>
  <si>
    <t>Lønramme 36</t>
  </si>
  <si>
    <t>Lønramme 37</t>
  </si>
  <si>
    <t>Lønramme 38</t>
  </si>
  <si>
    <t>Lønramme 39</t>
  </si>
  <si>
    <t>Lønramme 40</t>
  </si>
  <si>
    <t>Lønramme 41</t>
  </si>
  <si>
    <t>Lønramme 42</t>
  </si>
  <si>
    <t>Lønramme 42+</t>
  </si>
  <si>
    <t>Stedtillægssats</t>
  </si>
  <si>
    <t>Kørsel på egen cykel, knallert eller EU-knallert</t>
  </si>
  <si>
    <t>Pensions-bidrag 17,1%
(se note)</t>
  </si>
  <si>
    <t>Jf. § 6, stk. 2 og Bilag 4</t>
  </si>
  <si>
    <t>Lærere som er overgået til basisløntrin fra sluttrin, jf. § 33, stk. 2</t>
  </si>
  <si>
    <t>Note om pension</t>
  </si>
  <si>
    <t>For forstandere, viceforstandere og lærer med en tjenestemandslignende pensionsordning udgør pensionsbidraget 15 % af basislønnen, jf. § 11, stk. 1.</t>
  </si>
  <si>
    <t>Der betales ikke pensionsbidrag til timelønnede lærere, jf. § 10, stk. 1.</t>
  </si>
  <si>
    <t>Pensions-bidrag 0%
(se note)</t>
  </si>
  <si>
    <t>25 års jubilæum</t>
  </si>
  <si>
    <t>40 års jubilæum</t>
  </si>
  <si>
    <t>50 års jubilæum</t>
  </si>
  <si>
    <t>Den ansatte har ret til en fridag med løn i anledning af jubilæet.</t>
  </si>
  <si>
    <t>Engangsvederlag: Engangsvederlag for særlig indsats eller lignende.</t>
  </si>
  <si>
    <t>Skattefri kørselsgodtgørelse  jf. § 27</t>
  </si>
  <si>
    <t>17,1% af PG.løn
Magister-foreningen</t>
  </si>
  <si>
    <t>15% af PG.løn
Økonomi-styrelsen</t>
  </si>
  <si>
    <t>UVM 3. juni 2005, j.nr. 2004-5610-2</t>
  </si>
  <si>
    <t>1. og 2. år</t>
  </si>
  <si>
    <t>3. år over derefter</t>
  </si>
  <si>
    <t>grænset ansættelse.</t>
  </si>
  <si>
    <t xml:space="preserve">og deltagelse i FN-tjeneste. Forældreorlov i den periode, den ansatte har krav på og </t>
  </si>
  <si>
    <t>orlov til pasning af alvorligt syge børn og slægtninge.</t>
  </si>
  <si>
    <t>50% optjening, hvis ugentligt timetal er under 15 timer som fastansat eller tidsbe-</t>
  </si>
  <si>
    <t>Der betales skat og arbejdsmarkedsbidrag af gratialer, gaver og godtgørelser fra arbejds-</t>
  </si>
  <si>
    <t>giveren, i det omfang det samlede beløb i indkomståret overstiger 8.000 kr.</t>
  </si>
  <si>
    <t>Ferie, sygdom, barsel, adoption, omsorgsdage, barns første sygedag, tjenestefrihed</t>
  </si>
  <si>
    <t>Dimitteret efter 1/4 2008</t>
  </si>
  <si>
    <t>med løn, fravær ved varetagelse af borgerligt ombud, aftjening af værnepligt</t>
  </si>
  <si>
    <t>LØN jf. Bekendtgørelse om ansættelsesvilkår for forstandere, viceforstandere og lærer ved folkehøjskoler, BEK nr 140 af 10/02/2016 (AB)</t>
  </si>
  <si>
    <t xml:space="preserve">Undervisning indenfor det for humanistiske, samfundsvidenskabelige og naturvidenskabelige område </t>
  </si>
  <si>
    <t>ØVRIGE SATSER</t>
  </si>
  <si>
    <t>Kørsel (bil eller motorcykel) op til 20.000 km/år</t>
  </si>
  <si>
    <t>Kørsel (bil eller motorcykel) ud over 20.000 km/år</t>
  </si>
  <si>
    <t>0,53 kr./km</t>
  </si>
  <si>
    <t>Årsløn
31/3 2012</t>
  </si>
  <si>
    <t>Timeløn
31/3 2012</t>
  </si>
  <si>
    <t>De ansatte er omfattet af ferieloven. Dog udgør ferietillæget 1,5 pct., jf. ferielovens § 23, stk. 2.</t>
  </si>
  <si>
    <t>Ferietillægget  jf. § 19</t>
  </si>
  <si>
    <t>Årligt
31/3 2012</t>
  </si>
  <si>
    <t>3,56 kr./km</t>
  </si>
  <si>
    <t>1,98 kr./km</t>
  </si>
  <si>
    <t xml:space="preserve">Pr. 1. april 2020: </t>
  </si>
  <si>
    <t>Månedsløn pr. 1. april 2020</t>
  </si>
  <si>
    <t>3,52 kr./km</t>
  </si>
  <si>
    <t>1,96 kr./km</t>
  </si>
  <si>
    <t>0,54 kr./km</t>
  </si>
  <si>
    <t>Satsen for skattefri godtgørelse af logi udgifter pr. nat i 2020</t>
  </si>
  <si>
    <t>Godtgørelse ved rejse og ophold i arbejdsgivers tjeneste.  Jf. § 27. i 2020</t>
  </si>
  <si>
    <t>Ved rejse i Danmark og udlandet i 2020 er døgnsatsen                 kr.</t>
  </si>
  <si>
    <t>1. april 2020</t>
  </si>
  <si>
    <t>Årsløn
1/4  2020</t>
  </si>
  <si>
    <t>Månedsløn
1/4  2020</t>
  </si>
  <si>
    <t>Timeløn
1/4 2020</t>
  </si>
  <si>
    <t>Månedligt
1/4  2020</t>
  </si>
  <si>
    <t>Årligt
1/4  2020</t>
  </si>
  <si>
    <t>Pr. 1. april 2020 :</t>
  </si>
  <si>
    <t>31. marts 2012</t>
  </si>
  <si>
    <t>Godtgørelse ved rejse og ophold i arbejdsgivers tjeneste.  Jf. § 27. i 2021</t>
  </si>
  <si>
    <t>3,44 kr./km</t>
  </si>
  <si>
    <t>1,90 kr./km</t>
  </si>
  <si>
    <t>Procentreguleringen tager udgangspunkt i lønniveauet pr. 31. marts 2012.</t>
  </si>
  <si>
    <t>Procentregulering</t>
  </si>
  <si>
    <t>Index</t>
  </si>
  <si>
    <t>Gældende pr.</t>
  </si>
  <si>
    <t>Årsløn</t>
  </si>
  <si>
    <t>Månedsløn</t>
  </si>
  <si>
    <t>Procent-regulering</t>
  </si>
  <si>
    <t>Forskel</t>
  </si>
  <si>
    <t>Timeløn</t>
  </si>
  <si>
    <t>Årligt</t>
  </si>
  <si>
    <t>Månedligt</t>
  </si>
  <si>
    <t>Månedsløn reguleret pr.</t>
  </si>
  <si>
    <t xml:space="preserve">17,1% af PG.løn
</t>
  </si>
  <si>
    <t>15% af PG.løn
(Økonomi-styrelsen)</t>
  </si>
  <si>
    <t>Årslønninger pr. 31. marts 2012, statens takster</t>
  </si>
  <si>
    <t>Stedtillægsområde</t>
  </si>
  <si>
    <t>Pensionsg.</t>
  </si>
  <si>
    <t>Skalatrin</t>
  </si>
  <si>
    <t>løn</t>
  </si>
  <si>
    <t>1. oktober 1997</t>
  </si>
  <si>
    <t>1. april 1998</t>
  </si>
  <si>
    <t>1. oktober 1998</t>
  </si>
  <si>
    <t>1. april 1999</t>
  </si>
  <si>
    <t>1. april 2000</t>
  </si>
  <si>
    <t>1. oktober 2000</t>
  </si>
  <si>
    <t>1. april 2001</t>
  </si>
  <si>
    <t>1. oktober 2001</t>
  </si>
  <si>
    <t>1. april 2002</t>
  </si>
  <si>
    <t>1. april 2003</t>
  </si>
  <si>
    <t>1. april 2004</t>
  </si>
  <si>
    <t>1. oktober 2004</t>
  </si>
  <si>
    <t>1. april 2005</t>
  </si>
  <si>
    <t>1. april 2006</t>
  </si>
  <si>
    <t>1. april 2007</t>
  </si>
  <si>
    <t>1. april 2008</t>
  </si>
  <si>
    <t>1. april 2009</t>
  </si>
  <si>
    <t>1. oktober 2009</t>
  </si>
  <si>
    <t>1. april 2010</t>
  </si>
  <si>
    <t>1. april 2012</t>
  </si>
  <si>
    <t>1. august 2013</t>
  </si>
  <si>
    <t>1. april 2014</t>
  </si>
  <si>
    <t>1. april 2015</t>
  </si>
  <si>
    <t>1. april 2016</t>
  </si>
  <si>
    <t>1. april 2017</t>
  </si>
  <si>
    <t>1. december 2017</t>
  </si>
  <si>
    <t>1. april 2018</t>
  </si>
  <si>
    <t>1. oktober 2018</t>
  </si>
  <si>
    <t>1. april 2019</t>
  </si>
  <si>
    <t>1. oktober 2019</t>
  </si>
  <si>
    <t>1. februar 2021</t>
  </si>
  <si>
    <t>55+</t>
  </si>
  <si>
    <t>Tabel 1.1.2 Lønoversigt 1.4.2010</t>
  </si>
  <si>
    <t>Grundbeløb - anvendes som udgangspunkt for beregningerne</t>
  </si>
  <si>
    <t>1. april 2021</t>
  </si>
  <si>
    <t>Ved rejse i Danmark og udlandet i 2022 er døgnsatsen                 kr.</t>
  </si>
  <si>
    <t>Satsen for skattefri godtgørelse af logi udgifter pr. nat i 2022</t>
  </si>
  <si>
    <t>Reguleringsprocent i staten | Medarbejder- og Kompetencestyrelsen (medst.dk)</t>
  </si>
  <si>
    <t>Grundbeløbsberegner (medst.dk)</t>
  </si>
  <si>
    <t>Godtgørelse ved rejse og ophold i arbejdsgivers tjeneste.  Jf. § 27. i 2023</t>
  </si>
  <si>
    <t xml:space="preserve">For forstandere, viceforstandere og lærer med en tjenestemandslignende pensionsordning (jf. § 11, stk. 1.) indbetales 15% af det pensionsgivende skalatrin til Statens administration. For den del af lønnen, der overstiger skalatrinnet, kan der indbetales 17,1% til en særlig pensionsordning for den enkelte, jf. en analogi af bekendtgørelsens § 12.  </t>
  </si>
  <si>
    <t>3,70 kr./km</t>
  </si>
  <si>
    <t>2,17 kr./km</t>
  </si>
  <si>
    <t>0,57 kr./km</t>
  </si>
  <si>
    <t>3,73 kr./km</t>
  </si>
  <si>
    <t>2,19 kr./km</t>
  </si>
  <si>
    <t>0,61 kr./km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</si>
</sst>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r&quot;\ #,##0_);\(&quot;kr&quot;\ #,##0\)"/>
    <numFmt numFmtId="165" formatCode="0.0000"/>
    <numFmt numFmtId="166" formatCode="0.0%"/>
    <numFmt numFmtId="167" formatCode="#,##0.00000000"/>
    <numFmt numFmtId="168" formatCode="#,##0.0000"/>
    <numFmt numFmtId="169" formatCode="[$-F800]dddd\,\ mmmm\ dd\,\ yyyy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color rgb="FFC0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0"/>
      <name val="MS Sans Serif"/>
    </font>
    <font>
      <sz val="10"/>
      <name val="MS Sans Serif"/>
      <family val="2"/>
    </font>
    <font>
      <b/>
      <i/>
      <sz val="10"/>
      <name val="Arial"/>
      <family val="2"/>
    </font>
    <font>
      <i/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>
      <alignment vertical="top"/>
    </xf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5" fillId="0" borderId="0" applyNumberFormat="0" applyFill="0" applyBorder="0" applyAlignment="0" applyProtection="0">
      <alignment vertical="top"/>
    </xf>
  </cellStyleXfs>
  <cellXfs count="88">
    <xf numFmtId="0" fontId="0" fillId="0" borderId="0" xfId="0" applyAlignment="1"/>
    <xf numFmtId="0" fontId="3" fillId="0" borderId="0" xfId="0" applyFont="1" applyAlignment="1"/>
    <xf numFmtId="4" fontId="3" fillId="0" borderId="0" xfId="9" applyFont="1" applyFill="1" applyBorder="1" applyAlignment="1"/>
    <xf numFmtId="0" fontId="3" fillId="0" borderId="3" xfId="0" applyFont="1" applyBorder="1" applyAlignment="1"/>
    <xf numFmtId="4" fontId="3" fillId="0" borderId="0" xfId="0" applyNumberFormat="1" applyFont="1" applyAlignment="1"/>
    <xf numFmtId="167" fontId="3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7" fontId="3" fillId="0" borderId="0" xfId="0" applyNumberFormat="1" applyFont="1" applyAlignment="1"/>
    <xf numFmtId="167" fontId="5" fillId="0" borderId="0" xfId="0" applyNumberFormat="1" applyFont="1" applyAlignme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5" applyFont="1" applyFill="1" applyBorder="1" applyAlignment="1"/>
    <xf numFmtId="0" fontId="5" fillId="0" borderId="0" xfId="0" applyFont="1" applyAlignment="1"/>
    <xf numFmtId="9" fontId="3" fillId="0" borderId="0" xfId="0" applyNumberFormat="1" applyFont="1" applyAlignment="1">
      <alignment horizontal="center"/>
    </xf>
    <xf numFmtId="167" fontId="3" fillId="0" borderId="0" xfId="9" applyNumberFormat="1" applyFont="1" applyFill="1" applyBorder="1" applyAlignment="1">
      <alignment horizontal="center"/>
    </xf>
    <xf numFmtId="4" fontId="3" fillId="0" borderId="0" xfId="5" applyFont="1" applyFill="1" applyBorder="1" applyAlignment="1">
      <alignment horizontal="center"/>
    </xf>
    <xf numFmtId="0" fontId="3" fillId="0" borderId="4" xfId="0" applyFont="1" applyBorder="1" applyAlignment="1"/>
    <xf numFmtId="9" fontId="3" fillId="0" borderId="9" xfId="0" applyNumberFormat="1" applyFont="1" applyBorder="1" applyAlignment="1"/>
    <xf numFmtId="4" fontId="3" fillId="0" borderId="5" xfId="5" applyFont="1" applyFill="1" applyBorder="1" applyAlignment="1"/>
    <xf numFmtId="0" fontId="3" fillId="0" borderId="2" xfId="0" applyFont="1" applyBorder="1" applyAlignment="1"/>
    <xf numFmtId="9" fontId="3" fillId="0" borderId="0" xfId="0" applyNumberFormat="1" applyFont="1" applyAlignment="1"/>
    <xf numFmtId="4" fontId="3" fillId="0" borderId="6" xfId="5" applyFont="1" applyFill="1" applyBorder="1" applyAlignment="1"/>
    <xf numFmtId="167" fontId="3" fillId="0" borderId="0" xfId="0" quotePrefix="1" applyNumberFormat="1" applyFont="1" applyAlignment="1"/>
    <xf numFmtId="0" fontId="3" fillId="0" borderId="7" xfId="0" applyFont="1" applyBorder="1" applyAlignment="1"/>
    <xf numFmtId="9" fontId="3" fillId="0" borderId="3" xfId="0" applyNumberFormat="1" applyFont="1" applyBorder="1" applyAlignment="1"/>
    <xf numFmtId="4" fontId="3" fillId="0" borderId="8" xfId="5" applyFont="1" applyFill="1" applyBorder="1" applyAlignment="1"/>
    <xf numFmtId="167" fontId="3" fillId="0" borderId="3" xfId="0" applyNumberFormat="1" applyFont="1" applyBorder="1" applyAlignment="1"/>
    <xf numFmtId="4" fontId="3" fillId="0" borderId="3" xfId="5" applyFont="1" applyFill="1" applyBorder="1" applyAlignment="1"/>
    <xf numFmtId="165" fontId="5" fillId="0" borderId="0" xfId="0" applyNumberFormat="1" applyFont="1" applyAlignment="1">
      <alignment horizontal="center"/>
    </xf>
    <xf numFmtId="168" fontId="3" fillId="0" borderId="0" xfId="0" applyNumberFormat="1" applyFont="1" applyAlignment="1"/>
    <xf numFmtId="0" fontId="4" fillId="0" borderId="0" xfId="0" applyFont="1" applyAlignment="1"/>
    <xf numFmtId="167" fontId="5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/>
    <xf numFmtId="167" fontId="3" fillId="0" borderId="3" xfId="9" applyNumberFormat="1" applyFont="1" applyFill="1" applyBorder="1" applyAlignment="1"/>
    <xf numFmtId="167" fontId="3" fillId="0" borderId="0" xfId="9" applyNumberFormat="1" applyFont="1" applyFill="1" applyBorder="1" applyAlignment="1"/>
    <xf numFmtId="166" fontId="3" fillId="0" borderId="0" xfId="0" applyNumberFormat="1" applyFont="1" applyAlignment="1">
      <alignment horizontal="center"/>
    </xf>
    <xf numFmtId="4" fontId="3" fillId="0" borderId="0" xfId="5" applyFont="1" applyFill="1" applyAlignment="1"/>
    <xf numFmtId="4" fontId="5" fillId="0" borderId="0" xfId="0" applyNumberFormat="1" applyFont="1" applyAlignment="1"/>
    <xf numFmtId="2" fontId="3" fillId="0" borderId="0" xfId="0" applyNumberFormat="1" applyFont="1" applyAlignment="1">
      <alignment horizontal="right"/>
    </xf>
    <xf numFmtId="0" fontId="6" fillId="0" borderId="0" xfId="0" applyFont="1" applyAlignment="1"/>
    <xf numFmtId="167" fontId="5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167" fontId="5" fillId="0" borderId="0" xfId="0" applyNumberFormat="1" applyFont="1" applyAlignment="1">
      <alignment horizontal="right"/>
    </xf>
    <xf numFmtId="2" fontId="0" fillId="0" borderId="0" xfId="5" applyNumberFormat="1" applyFont="1"/>
    <xf numFmtId="2" fontId="0" fillId="0" borderId="0" xfId="0" applyNumberFormat="1" applyAlignment="1"/>
    <xf numFmtId="4" fontId="0" fillId="0" borderId="0" xfId="0" applyNumberFormat="1" applyAlignment="1"/>
    <xf numFmtId="168" fontId="5" fillId="0" borderId="0" xfId="0" applyNumberFormat="1" applyFont="1" applyAlignment="1"/>
    <xf numFmtId="0" fontId="5" fillId="0" borderId="0" xfId="0" applyFont="1" applyAlignment="1">
      <alignment horizontal="right"/>
    </xf>
    <xf numFmtId="14" fontId="5" fillId="0" borderId="0" xfId="0" applyNumberFormat="1" applyFont="1" applyAlignment="1"/>
    <xf numFmtId="0" fontId="5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12"/>
    <xf numFmtId="14" fontId="9" fillId="2" borderId="0" xfId="12" applyNumberFormat="1" applyFill="1" applyAlignment="1">
      <alignment horizontal="center"/>
    </xf>
    <xf numFmtId="168" fontId="9" fillId="0" borderId="0" xfId="12" applyNumberFormat="1" applyAlignment="1">
      <alignment wrapText="1"/>
    </xf>
    <xf numFmtId="168" fontId="9" fillId="0" borderId="0" xfId="12" applyNumberFormat="1"/>
    <xf numFmtId="4" fontId="9" fillId="0" borderId="0" xfId="12" applyNumberFormat="1"/>
    <xf numFmtId="4" fontId="9" fillId="3" borderId="0" xfId="12" applyNumberFormat="1" applyFill="1"/>
    <xf numFmtId="4" fontId="5" fillId="0" borderId="0" xfId="0" applyNumberFormat="1" applyFont="1" applyAlignment="1">
      <alignment horizontal="center" wrapText="1"/>
    </xf>
    <xf numFmtId="169" fontId="5" fillId="0" borderId="0" xfId="0" applyNumberFormat="1" applyFont="1" applyAlignment="1">
      <alignment horizontal="center"/>
    </xf>
    <xf numFmtId="167" fontId="5" fillId="0" borderId="0" xfId="9" applyNumberFormat="1" applyFont="1" applyFill="1" applyBorder="1" applyAlignment="1">
      <alignment horizontal="center"/>
    </xf>
    <xf numFmtId="0" fontId="11" fillId="0" borderId="0" xfId="14"/>
    <xf numFmtId="0" fontId="12" fillId="0" borderId="0" xfId="14" applyFont="1"/>
    <xf numFmtId="165" fontId="12" fillId="0" borderId="0" xfId="14" applyNumberFormat="1" applyFont="1"/>
    <xf numFmtId="165" fontId="11" fillId="0" borderId="0" xfId="14" applyNumberFormat="1"/>
    <xf numFmtId="15" fontId="11" fillId="0" borderId="0" xfId="14" quotePrefix="1" applyNumberFormat="1"/>
    <xf numFmtId="0" fontId="3" fillId="0" borderId="0" xfId="13" applyFont="1" applyAlignment="1">
      <alignment horizontal="center"/>
    </xf>
    <xf numFmtId="0" fontId="5" fillId="0" borderId="0" xfId="13" applyFont="1" applyAlignment="1">
      <alignment horizontal="center"/>
    </xf>
    <xf numFmtId="3" fontId="5" fillId="0" borderId="0" xfId="6" applyFont="1" applyBorder="1" applyAlignment="1" applyProtection="1">
      <alignment horizontal="center"/>
    </xf>
    <xf numFmtId="4" fontId="3" fillId="0" borderId="0" xfId="6" applyNumberFormat="1" applyFont="1" applyBorder="1" applyAlignment="1" applyProtection="1">
      <alignment horizontal="center"/>
    </xf>
    <xf numFmtId="3" fontId="3" fillId="0" borderId="0" xfId="0" applyNumberFormat="1" applyFont="1" applyAlignment="1"/>
    <xf numFmtId="3" fontId="3" fillId="0" borderId="0" xfId="6" applyFont="1" applyFill="1" applyBorder="1" applyAlignment="1" applyProtection="1">
      <alignment horizontal="center"/>
    </xf>
    <xf numFmtId="0" fontId="13" fillId="0" borderId="0" xfId="0" applyFont="1" applyAlignment="1"/>
    <xf numFmtId="3" fontId="3" fillId="0" borderId="0" xfId="6" applyFont="1" applyBorder="1" applyAlignment="1" applyProtection="1">
      <alignment horizontal="center"/>
    </xf>
    <xf numFmtId="0" fontId="14" fillId="0" borderId="0" xfId="0" applyFont="1" applyAlignment="1"/>
    <xf numFmtId="0" fontId="15" fillId="0" borderId="0" xfId="15" applyAlignme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16">
    <cellStyle name=" " xfId="1" xr:uid="{00000000-0005-0000-0000-000000000000}"/>
    <cellStyle name="Dato" xfId="2" xr:uid="{00000000-0005-0000-0000-000001000000}"/>
    <cellStyle name="Fast" xfId="3" xr:uid="{00000000-0005-0000-0000-000002000000}"/>
    <cellStyle name="I alt" xfId="4" xr:uid="{00000000-0005-0000-0000-000003000000}"/>
    <cellStyle name="Komma" xfId="5" builtinId="3"/>
    <cellStyle name="Komma0" xfId="6" xr:uid="{00000000-0005-0000-0000-000005000000}"/>
    <cellStyle name="Link" xfId="15" builtinId="8"/>
    <cellStyle name="Normal" xfId="0" builtinId="0"/>
    <cellStyle name="Normal 2" xfId="12" xr:uid="{992EEB65-7E12-4B5E-9254-37936B052D9D}"/>
    <cellStyle name="Normal 3" xfId="14" xr:uid="{3BBD0DD8-28AF-4934-8995-B367C7D36F4A}"/>
    <cellStyle name="Normal_Grundtabel" xfId="13" xr:uid="{B6DBA0B5-C6DF-490C-AAA4-2E024E33D827}"/>
    <cellStyle name="Overskrift 1" xfId="7" builtinId="16" customBuiltin="1"/>
    <cellStyle name="Overskrift 2" xfId="8" builtinId="17" customBuiltin="1"/>
    <cellStyle name="Punktum" xfId="9" xr:uid="{00000000-0005-0000-0000-000009000000}"/>
    <cellStyle name="Punktum0" xfId="10" xr:uid="{00000000-0005-0000-0000-00000A000000}"/>
    <cellStyle name="Valuta0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dst.dk/arbejdsomraader/hr/loen-pension-og-afskedigelse/reguleringsprocent-i-staten/" TargetMode="External"/><Relationship Id="rId1" Type="http://schemas.openxmlformats.org/officeDocument/2006/relationships/hyperlink" Target="https://grundbeloeb.medst.dk/beregner-201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65B2-2659-4A08-BDB8-519DEA8221BE}">
  <sheetPr>
    <pageSetUpPr fitToPage="1"/>
  </sheetPr>
  <dimension ref="A1:L145"/>
  <sheetViews>
    <sheetView tabSelected="1" zoomScaleNormal="100" zoomScaleSheetLayoutView="100" workbookViewId="0">
      <selection activeCell="C11" sqref="C11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3" width="11.7109375" style="7" customWidth="1"/>
    <col min="4" max="4" width="12.42578125" style="7" customWidth="1"/>
    <col min="5" max="7" width="11.7109375" style="7" customWidth="1"/>
    <col min="8" max="8" width="13.140625" style="1" customWidth="1"/>
    <col min="9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61</v>
      </c>
      <c r="B1" s="5" t="s">
        <v>217</v>
      </c>
      <c r="C1" s="5"/>
      <c r="D1" s="6"/>
      <c r="G1" s="53" t="s">
        <v>220</v>
      </c>
      <c r="H1" s="54">
        <v>45200</v>
      </c>
      <c r="I1" s="14"/>
    </row>
    <row r="2" spans="1:12" x14ac:dyDescent="0.2">
      <c r="B2" s="9" t="s">
        <v>218</v>
      </c>
      <c r="C2" s="14">
        <v>15.919700000000001</v>
      </c>
      <c r="D2" s="85" t="s">
        <v>273</v>
      </c>
      <c r="I2" s="2"/>
    </row>
    <row r="3" spans="1:12" x14ac:dyDescent="0.2">
      <c r="A3" s="5"/>
      <c r="B3" s="9" t="s">
        <v>219</v>
      </c>
      <c r="C3" s="52">
        <v>115.91970000000001</v>
      </c>
      <c r="D3" s="85" t="s">
        <v>274</v>
      </c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185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39" customHeight="1" x14ac:dyDescent="0.2">
      <c r="B7" s="14"/>
      <c r="D7" s="60">
        <v>40999</v>
      </c>
      <c r="E7" s="60">
        <v>45200</v>
      </c>
      <c r="F7" s="60">
        <v>45200</v>
      </c>
      <c r="H7" s="86" t="s">
        <v>158</v>
      </c>
      <c r="I7" s="12"/>
    </row>
    <row r="8" spans="1:12" s="58" customFormat="1" ht="18" customHeight="1" x14ac:dyDescent="0.2">
      <c r="A8" s="55" t="s">
        <v>82</v>
      </c>
      <c r="B8" s="55" t="s">
        <v>97</v>
      </c>
      <c r="C8" s="56"/>
      <c r="D8" s="61" t="s">
        <v>221</v>
      </c>
      <c r="E8" s="61" t="s">
        <v>221</v>
      </c>
      <c r="F8" s="61" t="s">
        <v>222</v>
      </c>
      <c r="G8" s="56"/>
      <c r="H8" s="86"/>
      <c r="I8" s="57"/>
    </row>
    <row r="9" spans="1:12" x14ac:dyDescent="0.2">
      <c r="A9" s="1" t="s">
        <v>99</v>
      </c>
      <c r="B9" s="1" t="s">
        <v>100</v>
      </c>
      <c r="D9" s="39">
        <v>312000</v>
      </c>
      <c r="E9" s="39">
        <v>361669.46400000004</v>
      </c>
      <c r="F9" s="39">
        <v>30139.122000000003</v>
      </c>
      <c r="H9" s="13">
        <v>5153.7898620000005</v>
      </c>
      <c r="I9" s="13"/>
    </row>
    <row r="10" spans="1:12" x14ac:dyDescent="0.2">
      <c r="A10" s="1" t="s">
        <v>95</v>
      </c>
      <c r="B10" s="1" t="s">
        <v>101</v>
      </c>
      <c r="D10" s="39">
        <v>324000</v>
      </c>
      <c r="E10" s="39">
        <v>375579.82800000004</v>
      </c>
      <c r="F10" s="39">
        <v>31298.319000000003</v>
      </c>
      <c r="H10" s="13">
        <v>5352.0125490000009</v>
      </c>
      <c r="I10" s="13"/>
      <c r="L10" s="4"/>
    </row>
    <row r="11" spans="1:12" x14ac:dyDescent="0.2">
      <c r="B11" s="1" t="s">
        <v>102</v>
      </c>
      <c r="D11" s="39">
        <v>348000</v>
      </c>
      <c r="E11" s="39">
        <v>403400.55600000004</v>
      </c>
      <c r="F11" s="39">
        <v>33616.713000000003</v>
      </c>
      <c r="H11" s="13">
        <v>5748.4579230000008</v>
      </c>
      <c r="I11" s="13"/>
    </row>
    <row r="12" spans="1:12" x14ac:dyDescent="0.2">
      <c r="B12" s="1" t="s">
        <v>103</v>
      </c>
      <c r="D12" s="39">
        <v>372000</v>
      </c>
      <c r="E12" s="39">
        <v>431221.28399999999</v>
      </c>
      <c r="F12" s="39">
        <v>35935.106999999996</v>
      </c>
      <c r="H12" s="13">
        <v>6144.9032969999998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74</v>
      </c>
      <c r="B14" s="14"/>
      <c r="D14" s="39"/>
      <c r="E14" s="4"/>
      <c r="F14" s="4"/>
      <c r="H14" s="13"/>
      <c r="I14" s="13"/>
    </row>
    <row r="15" spans="1:12" x14ac:dyDescent="0.2">
      <c r="A15" s="1" t="s">
        <v>108</v>
      </c>
      <c r="B15" s="1" t="s">
        <v>80</v>
      </c>
      <c r="D15" s="39">
        <v>15700</v>
      </c>
      <c r="E15" s="39">
        <v>18199.392899999999</v>
      </c>
      <c r="F15" s="39">
        <v>1516.6160749999999</v>
      </c>
      <c r="H15" s="13">
        <v>259.34134882500001</v>
      </c>
      <c r="I15" s="13"/>
    </row>
    <row r="16" spans="1:12" x14ac:dyDescent="0.2">
      <c r="A16" s="1" t="s">
        <v>160</v>
      </c>
      <c r="D16" s="39">
        <v>9300</v>
      </c>
      <c r="E16" s="39">
        <v>10780.5321</v>
      </c>
      <c r="F16" s="39">
        <v>898.37767500000007</v>
      </c>
      <c r="H16" s="13">
        <v>153.62258242500002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83</v>
      </c>
      <c r="D18" s="4"/>
      <c r="E18" s="4"/>
      <c r="F18" s="4"/>
      <c r="H18" s="13"/>
      <c r="I18" s="13"/>
    </row>
    <row r="19" spans="1:9" x14ac:dyDescent="0.2">
      <c r="A19" s="1" t="s">
        <v>109</v>
      </c>
      <c r="B19" s="1" t="s">
        <v>75</v>
      </c>
      <c r="D19" s="39">
        <v>6600</v>
      </c>
      <c r="E19" s="39">
        <v>7650.7002000000002</v>
      </c>
      <c r="F19" s="39">
        <v>637.55835000000002</v>
      </c>
      <c r="H19" s="13">
        <v>109.02247785000002</v>
      </c>
      <c r="I19" s="13"/>
    </row>
    <row r="20" spans="1:9" x14ac:dyDescent="0.2">
      <c r="B20" s="1" t="s">
        <v>76</v>
      </c>
      <c r="D20" s="39">
        <v>13100</v>
      </c>
      <c r="E20" s="39">
        <v>15185.4807</v>
      </c>
      <c r="F20" s="39">
        <v>1265.456725</v>
      </c>
      <c r="H20" s="13">
        <v>216.39309997500001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62</v>
      </c>
      <c r="B22" s="14" t="s">
        <v>104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159</v>
      </c>
      <c r="B23" s="1" t="s">
        <v>105</v>
      </c>
      <c r="C23" s="37"/>
      <c r="D23" s="39">
        <v>430000</v>
      </c>
      <c r="E23" s="39">
        <v>498454.71</v>
      </c>
      <c r="F23" s="39">
        <v>41537.892500000002</v>
      </c>
      <c r="H23" s="13">
        <v>7102.979617500001</v>
      </c>
      <c r="I23" s="13"/>
    </row>
    <row r="24" spans="1:9" x14ac:dyDescent="0.2">
      <c r="A24" s="1" t="s">
        <v>95</v>
      </c>
      <c r="B24" s="1" t="s">
        <v>106</v>
      </c>
      <c r="C24" s="37"/>
      <c r="D24" s="39">
        <v>550000</v>
      </c>
      <c r="E24" s="39">
        <v>637558.35</v>
      </c>
      <c r="F24" s="39">
        <v>53129.862499999996</v>
      </c>
      <c r="H24" s="13">
        <v>9085.2064874999996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62</v>
      </c>
      <c r="B26" s="14" t="s">
        <v>107</v>
      </c>
      <c r="C26" s="37"/>
      <c r="D26" s="39"/>
      <c r="E26" s="39"/>
      <c r="F26" s="39"/>
      <c r="H26" s="13"/>
      <c r="I26" s="4"/>
    </row>
    <row r="27" spans="1:9" x14ac:dyDescent="0.2">
      <c r="A27" s="1" t="s">
        <v>159</v>
      </c>
      <c r="B27" s="1" t="s">
        <v>105</v>
      </c>
      <c r="C27" s="37"/>
      <c r="D27" s="39">
        <v>460000</v>
      </c>
      <c r="E27" s="39">
        <v>533230.62</v>
      </c>
      <c r="F27" s="39">
        <v>44435.885000000002</v>
      </c>
      <c r="H27" s="13">
        <v>7598.5363350000007</v>
      </c>
      <c r="I27" s="13"/>
    </row>
    <row r="28" spans="1:9" x14ac:dyDescent="0.2">
      <c r="A28" s="1" t="s">
        <v>95</v>
      </c>
      <c r="B28" s="1" t="s">
        <v>106</v>
      </c>
      <c r="C28" s="37"/>
      <c r="D28" s="39">
        <v>600000</v>
      </c>
      <c r="E28" s="39">
        <v>695518.20000000007</v>
      </c>
      <c r="F28" s="39">
        <v>57959.850000000006</v>
      </c>
      <c r="H28" s="13">
        <v>9911.1343500000021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77</v>
      </c>
      <c r="B30" s="14" t="s">
        <v>79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159</v>
      </c>
      <c r="B31" s="1" t="s">
        <v>105</v>
      </c>
      <c r="C31" s="37"/>
      <c r="D31" s="39">
        <v>370000</v>
      </c>
      <c r="E31" s="39">
        <v>428902.89</v>
      </c>
      <c r="F31" s="39">
        <v>35741.907500000001</v>
      </c>
      <c r="H31" s="13">
        <v>6111.8661825000008</v>
      </c>
      <c r="I31" s="13"/>
    </row>
    <row r="32" spans="1:9" x14ac:dyDescent="0.2">
      <c r="A32" s="1" t="s">
        <v>95</v>
      </c>
      <c r="B32" s="1" t="s">
        <v>106</v>
      </c>
      <c r="C32" s="37"/>
      <c r="D32" s="39">
        <v>490000</v>
      </c>
      <c r="E32" s="39">
        <v>568006.53</v>
      </c>
      <c r="F32" s="39">
        <v>47333.877500000002</v>
      </c>
      <c r="H32" s="13">
        <v>8094.0930525000012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78</v>
      </c>
      <c r="D34" s="4"/>
      <c r="E34" s="4"/>
      <c r="F34" s="39"/>
      <c r="H34" s="13"/>
    </row>
    <row r="35" spans="1:10" x14ac:dyDescent="0.2">
      <c r="A35" s="1" t="s">
        <v>108</v>
      </c>
      <c r="B35" s="1" t="s">
        <v>79</v>
      </c>
      <c r="D35" s="39">
        <v>9300</v>
      </c>
      <c r="E35" s="39">
        <v>10780.5321</v>
      </c>
      <c r="F35" s="39">
        <v>898.37767500000007</v>
      </c>
      <c r="H35" s="13">
        <v>153.62258242500002</v>
      </c>
      <c r="I35" s="13"/>
    </row>
    <row r="36" spans="1:10" x14ac:dyDescent="0.2">
      <c r="D36" s="4"/>
      <c r="E36" s="4"/>
      <c r="F36" s="4"/>
    </row>
    <row r="37" spans="1:10" ht="31.5" customHeight="1" x14ac:dyDescent="0.2">
      <c r="D37" s="60">
        <v>40999</v>
      </c>
      <c r="E37" s="60"/>
      <c r="F37" s="60">
        <v>45200</v>
      </c>
      <c r="G37" s="8"/>
      <c r="H37" s="86" t="s">
        <v>164</v>
      </c>
      <c r="I37" s="7"/>
      <c r="J37" s="7"/>
    </row>
    <row r="38" spans="1:10" x14ac:dyDescent="0.2">
      <c r="A38" s="14" t="s">
        <v>112</v>
      </c>
      <c r="B38" s="14" t="s">
        <v>113</v>
      </c>
      <c r="D38" s="68" t="s">
        <v>225</v>
      </c>
      <c r="E38" s="8"/>
      <c r="F38" s="68" t="s">
        <v>225</v>
      </c>
      <c r="G38" s="8"/>
      <c r="H38" s="86"/>
      <c r="I38" s="14"/>
    </row>
    <row r="39" spans="1:10" x14ac:dyDescent="0.2">
      <c r="A39" s="1" t="s">
        <v>93</v>
      </c>
      <c r="B39" s="1" t="s">
        <v>110</v>
      </c>
      <c r="D39" s="39">
        <v>360</v>
      </c>
      <c r="F39" s="39">
        <v>417.31092000000001</v>
      </c>
      <c r="H39" s="41">
        <v>0</v>
      </c>
      <c r="I39" s="14"/>
    </row>
    <row r="40" spans="1:10" x14ac:dyDescent="0.2">
      <c r="B40" s="1" t="s">
        <v>111</v>
      </c>
      <c r="D40" s="4">
        <v>480</v>
      </c>
      <c r="F40" s="39">
        <v>556.41456000000005</v>
      </c>
      <c r="H40" s="41">
        <v>0</v>
      </c>
      <c r="I40" s="14"/>
    </row>
    <row r="41" spans="1:10" x14ac:dyDescent="0.2">
      <c r="D41" s="4"/>
      <c r="F41" s="39"/>
      <c r="H41" s="41"/>
      <c r="I41" s="14"/>
    </row>
    <row r="42" spans="1:10" ht="27.75" customHeight="1" x14ac:dyDescent="0.2">
      <c r="A42" s="87" t="s">
        <v>186</v>
      </c>
      <c r="B42" s="87"/>
      <c r="D42" s="4">
        <v>650</v>
      </c>
      <c r="F42" s="39">
        <v>753.47805000000005</v>
      </c>
      <c r="H42" s="41">
        <v>0</v>
      </c>
      <c r="I42" s="14"/>
    </row>
    <row r="43" spans="1:10" ht="27.75" customHeight="1" x14ac:dyDescent="0.2">
      <c r="A43" s="87" t="s">
        <v>114</v>
      </c>
      <c r="B43" s="87"/>
      <c r="D43" s="4">
        <v>150</v>
      </c>
      <c r="F43" s="39">
        <v>173.87954999999999</v>
      </c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161</v>
      </c>
      <c r="D45" s="4"/>
      <c r="E45" s="4"/>
      <c r="F45" s="4"/>
      <c r="I45" s="14"/>
    </row>
    <row r="46" spans="1:10" ht="42.75" customHeight="1" x14ac:dyDescent="0.2">
      <c r="A46" s="87" t="s">
        <v>276</v>
      </c>
      <c r="B46" s="87"/>
      <c r="C46" s="87"/>
      <c r="D46" s="87"/>
      <c r="E46" s="87"/>
      <c r="F46" s="87"/>
      <c r="G46" s="87"/>
      <c r="H46" s="87"/>
    </row>
    <row r="47" spans="1:10" ht="15.75" customHeight="1" x14ac:dyDescent="0.2">
      <c r="A47" s="1" t="s">
        <v>163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187</v>
      </c>
    </row>
    <row r="50" spans="1:10" x14ac:dyDescent="0.2">
      <c r="A50" s="14"/>
      <c r="E50" s="8" t="s">
        <v>89</v>
      </c>
      <c r="F50" s="8"/>
      <c r="G50" s="8"/>
      <c r="H50" s="14"/>
    </row>
    <row r="51" spans="1:10" x14ac:dyDescent="0.2">
      <c r="A51" s="14" t="s">
        <v>115</v>
      </c>
      <c r="D51" s="43"/>
      <c r="E51" s="7" t="s">
        <v>182</v>
      </c>
      <c r="G51" s="8"/>
      <c r="H51" s="14"/>
    </row>
    <row r="52" spans="1:10" x14ac:dyDescent="0.2">
      <c r="A52" s="1" t="s">
        <v>94</v>
      </c>
      <c r="D52" s="43"/>
      <c r="E52" s="7" t="s">
        <v>184</v>
      </c>
    </row>
    <row r="53" spans="1:10" x14ac:dyDescent="0.2">
      <c r="E53" s="7" t="s">
        <v>177</v>
      </c>
    </row>
    <row r="54" spans="1:10" x14ac:dyDescent="0.2">
      <c r="A54" s="14" t="s">
        <v>91</v>
      </c>
      <c r="E54" s="7" t="s">
        <v>178</v>
      </c>
    </row>
    <row r="55" spans="1:10" x14ac:dyDescent="0.2">
      <c r="A55" s="1" t="s">
        <v>81</v>
      </c>
      <c r="E55" s="7" t="s">
        <v>179</v>
      </c>
    </row>
    <row r="56" spans="1:10" x14ac:dyDescent="0.2">
      <c r="E56" s="7" t="s">
        <v>176</v>
      </c>
    </row>
    <row r="57" spans="1:10" x14ac:dyDescent="0.2">
      <c r="A57" s="14" t="s">
        <v>92</v>
      </c>
    </row>
    <row r="58" spans="1:10" x14ac:dyDescent="0.2">
      <c r="A58" s="1" t="s">
        <v>81</v>
      </c>
      <c r="E58" s="8" t="s">
        <v>170</v>
      </c>
      <c r="I58" s="46">
        <v>2023</v>
      </c>
      <c r="J58" s="46">
        <v>2022</v>
      </c>
    </row>
    <row r="59" spans="1:10" x14ac:dyDescent="0.2">
      <c r="E59" s="7" t="s">
        <v>188</v>
      </c>
      <c r="I59" s="17" t="s">
        <v>280</v>
      </c>
      <c r="J59" s="17" t="s">
        <v>277</v>
      </c>
    </row>
    <row r="60" spans="1:10" x14ac:dyDescent="0.2">
      <c r="A60" s="14" t="s">
        <v>169</v>
      </c>
      <c r="E60" s="7" t="s">
        <v>189</v>
      </c>
      <c r="I60" s="17" t="s">
        <v>281</v>
      </c>
      <c r="J60" s="17" t="s">
        <v>278</v>
      </c>
    </row>
    <row r="61" spans="1:10" x14ac:dyDescent="0.2">
      <c r="E61" s="7" t="s">
        <v>157</v>
      </c>
      <c r="I61" s="17" t="s">
        <v>282</v>
      </c>
      <c r="J61" s="17" t="s">
        <v>279</v>
      </c>
    </row>
    <row r="63" spans="1:10" x14ac:dyDescent="0.2">
      <c r="A63" s="14" t="s">
        <v>90</v>
      </c>
      <c r="B63" s="60">
        <v>40999</v>
      </c>
      <c r="C63" s="60">
        <v>45200</v>
      </c>
      <c r="E63" s="8" t="s">
        <v>275</v>
      </c>
    </row>
    <row r="64" spans="1:10" x14ac:dyDescent="0.2">
      <c r="A64" s="1" t="s">
        <v>165</v>
      </c>
      <c r="B64" s="39">
        <v>6000</v>
      </c>
      <c r="C64" s="39">
        <v>6955</v>
      </c>
      <c r="E64" s="7" t="s">
        <v>64</v>
      </c>
    </row>
    <row r="65" spans="1:10" x14ac:dyDescent="0.2">
      <c r="A65" s="1" t="s">
        <v>166</v>
      </c>
      <c r="B65" s="39">
        <v>7600</v>
      </c>
      <c r="C65" s="39">
        <v>8810</v>
      </c>
      <c r="D65" s="8"/>
      <c r="E65" s="7" t="s">
        <v>65</v>
      </c>
    </row>
    <row r="66" spans="1:10" x14ac:dyDescent="0.2">
      <c r="A66" s="1" t="s">
        <v>167</v>
      </c>
      <c r="B66" s="39">
        <v>9000</v>
      </c>
      <c r="C66" s="39">
        <v>10433</v>
      </c>
      <c r="E66" s="7" t="s">
        <v>66</v>
      </c>
      <c r="J66" s="1" t="s">
        <v>88</v>
      </c>
    </row>
    <row r="67" spans="1:10" x14ac:dyDescent="0.2">
      <c r="A67" s="1" t="s">
        <v>168</v>
      </c>
      <c r="C67" s="1"/>
      <c r="E67" s="7" t="s">
        <v>68</v>
      </c>
      <c r="H67" s="18" t="s">
        <v>84</v>
      </c>
      <c r="I67" s="19">
        <v>0.15</v>
      </c>
      <c r="J67" s="20">
        <v>83.25</v>
      </c>
    </row>
    <row r="68" spans="1:10" x14ac:dyDescent="0.2">
      <c r="A68" s="1" t="s">
        <v>180</v>
      </c>
      <c r="D68" s="1"/>
      <c r="E68" s="7" t="s">
        <v>67</v>
      </c>
      <c r="H68" s="21" t="s">
        <v>85</v>
      </c>
      <c r="I68" s="22">
        <v>0.3</v>
      </c>
      <c r="J68" s="23">
        <v>166.5</v>
      </c>
    </row>
    <row r="69" spans="1:10" x14ac:dyDescent="0.2">
      <c r="A69" s="1" t="s">
        <v>181</v>
      </c>
      <c r="H69" s="21" t="s">
        <v>86</v>
      </c>
      <c r="I69" s="22">
        <v>0.3</v>
      </c>
      <c r="J69" s="23">
        <v>166.5</v>
      </c>
    </row>
    <row r="70" spans="1:10" x14ac:dyDescent="0.2">
      <c r="C70" s="1"/>
      <c r="E70" s="24" t="s">
        <v>63</v>
      </c>
      <c r="H70" s="25" t="s">
        <v>87</v>
      </c>
      <c r="I70" s="26">
        <v>0.25</v>
      </c>
      <c r="J70" s="27">
        <v>138.75</v>
      </c>
    </row>
    <row r="71" spans="1:10" x14ac:dyDescent="0.2">
      <c r="E71" s="28" t="s">
        <v>271</v>
      </c>
      <c r="F71" s="28"/>
      <c r="G71" s="28"/>
      <c r="H71" s="3"/>
      <c r="I71" s="3"/>
      <c r="J71" s="29">
        <v>555</v>
      </c>
    </row>
    <row r="72" spans="1:10" x14ac:dyDescent="0.2">
      <c r="A72" s="14" t="s">
        <v>194</v>
      </c>
      <c r="E72" s="7" t="s">
        <v>272</v>
      </c>
      <c r="I72" s="30"/>
      <c r="J72" s="13">
        <v>238</v>
      </c>
    </row>
    <row r="73" spans="1:10" x14ac:dyDescent="0.2">
      <c r="A73" s="1" t="s">
        <v>193</v>
      </c>
      <c r="E73" s="7" t="s">
        <v>69</v>
      </c>
    </row>
    <row r="74" spans="1:10" x14ac:dyDescent="0.2">
      <c r="E74" s="7" t="s">
        <v>70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x14ac:dyDescent="0.2">
      <c r="A78" s="14" t="s">
        <v>83</v>
      </c>
      <c r="D78" s="8"/>
      <c r="G78" s="60">
        <v>40999</v>
      </c>
      <c r="H78" s="60">
        <v>45200</v>
      </c>
      <c r="I78" s="60">
        <v>45200</v>
      </c>
    </row>
    <row r="79" spans="1:10" x14ac:dyDescent="0.2">
      <c r="A79" s="1" t="s">
        <v>60</v>
      </c>
      <c r="B79" s="7"/>
      <c r="G79" s="61" t="s">
        <v>226</v>
      </c>
      <c r="H79" s="61" t="s">
        <v>226</v>
      </c>
      <c r="I79" s="61" t="s">
        <v>227</v>
      </c>
    </row>
    <row r="80" spans="1:10" x14ac:dyDescent="0.2">
      <c r="G80" s="37"/>
    </row>
    <row r="81" spans="1:10" x14ac:dyDescent="0.2">
      <c r="A81" s="1" t="s">
        <v>96</v>
      </c>
      <c r="B81" s="1" t="s">
        <v>173</v>
      </c>
      <c r="D81" s="7" t="s">
        <v>174</v>
      </c>
      <c r="G81" s="2">
        <v>13100</v>
      </c>
      <c r="H81" s="39">
        <v>15185.4807</v>
      </c>
      <c r="I81" s="39">
        <v>1265.456725</v>
      </c>
    </row>
    <row r="82" spans="1:10" x14ac:dyDescent="0.2">
      <c r="A82" s="1" t="s">
        <v>96</v>
      </c>
      <c r="B82" s="1" t="s">
        <v>173</v>
      </c>
      <c r="D82" s="7" t="s">
        <v>175</v>
      </c>
      <c r="G82" s="2">
        <v>26200</v>
      </c>
      <c r="H82" s="39">
        <v>30370.9614</v>
      </c>
      <c r="I82" s="39">
        <v>2530.91345</v>
      </c>
    </row>
    <row r="83" spans="1:10" x14ac:dyDescent="0.2">
      <c r="G83" s="4"/>
      <c r="H83" s="39"/>
      <c r="I83" s="2"/>
    </row>
    <row r="84" spans="1:10" x14ac:dyDescent="0.2">
      <c r="A84" s="14" t="s">
        <v>73</v>
      </c>
      <c r="G84" s="2"/>
      <c r="H84" s="39"/>
      <c r="I84" s="2"/>
    </row>
    <row r="85" spans="1:10" x14ac:dyDescent="0.2">
      <c r="A85" s="1" t="s">
        <v>96</v>
      </c>
      <c r="B85" s="1" t="s">
        <v>183</v>
      </c>
      <c r="C85" s="7" t="s">
        <v>71</v>
      </c>
      <c r="G85" s="2">
        <v>6600</v>
      </c>
      <c r="H85" s="39">
        <v>7650.7002000000002</v>
      </c>
      <c r="I85" s="39">
        <v>637.55835000000002</v>
      </c>
    </row>
    <row r="86" spans="1:10" x14ac:dyDescent="0.2">
      <c r="A86" s="1" t="s">
        <v>96</v>
      </c>
      <c r="B86" s="1" t="s">
        <v>183</v>
      </c>
      <c r="C86" s="7" t="s">
        <v>72</v>
      </c>
      <c r="G86" s="2">
        <v>13100</v>
      </c>
      <c r="H86" s="39">
        <v>15185.4807</v>
      </c>
      <c r="I86" s="39">
        <v>1265.456725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228</v>
      </c>
      <c r="B88" s="69">
        <v>45200</v>
      </c>
      <c r="F88" s="9" t="s">
        <v>219</v>
      </c>
      <c r="G88" s="31">
        <v>115.91970000000001</v>
      </c>
    </row>
    <row r="89" spans="1:10" ht="51" x14ac:dyDescent="0.2">
      <c r="B89" s="14" t="s">
        <v>156</v>
      </c>
      <c r="C89" s="70" t="s">
        <v>55</v>
      </c>
      <c r="D89" s="33" t="s">
        <v>56</v>
      </c>
      <c r="E89" s="33" t="s">
        <v>57</v>
      </c>
      <c r="F89" s="33" t="s">
        <v>58</v>
      </c>
      <c r="G89" s="33" t="s">
        <v>59</v>
      </c>
      <c r="H89" s="59" t="s">
        <v>116</v>
      </c>
      <c r="I89" s="59" t="s">
        <v>230</v>
      </c>
      <c r="J89" s="59" t="s">
        <v>229</v>
      </c>
    </row>
    <row r="90" spans="1:10" x14ac:dyDescent="0.2">
      <c r="A90" s="1" t="s">
        <v>118</v>
      </c>
      <c r="B90" s="1" t="s">
        <v>0</v>
      </c>
      <c r="C90" s="51">
        <v>17853.275995749998</v>
      </c>
      <c r="D90" s="51">
        <v>18186.35193375</v>
      </c>
      <c r="E90" s="51">
        <v>18416.7423375</v>
      </c>
      <c r="F90" s="51">
        <v>18749.818275500002</v>
      </c>
      <c r="G90" s="51">
        <v>18980.305279</v>
      </c>
      <c r="H90" s="51">
        <v>16607.139220749999</v>
      </c>
      <c r="I90" s="4">
        <v>2491.0708831124998</v>
      </c>
      <c r="J90" s="4">
        <v>2839.8208067482501</v>
      </c>
    </row>
    <row r="91" spans="1:10" x14ac:dyDescent="0.2">
      <c r="A91" s="1" t="s">
        <v>118</v>
      </c>
      <c r="B91" s="1" t="s">
        <v>1</v>
      </c>
      <c r="C91" s="51">
        <v>18127.426086250001</v>
      </c>
      <c r="D91" s="51">
        <v>18468.616403250002</v>
      </c>
      <c r="E91" s="51">
        <v>18704.802792000002</v>
      </c>
      <c r="F91" s="51">
        <v>19045.703309749999</v>
      </c>
      <c r="G91" s="51">
        <v>19281.986298250002</v>
      </c>
      <c r="H91" s="51">
        <v>16864.094555750002</v>
      </c>
      <c r="I91" s="4">
        <v>2529.6141833625002</v>
      </c>
      <c r="J91" s="4">
        <v>2883.7601690332503</v>
      </c>
    </row>
    <row r="92" spans="1:10" x14ac:dyDescent="0.2">
      <c r="A92" s="1" t="s">
        <v>118</v>
      </c>
      <c r="B92" s="1" t="s">
        <v>2</v>
      </c>
      <c r="C92" s="51">
        <v>18409.110957249999</v>
      </c>
      <c r="D92" s="51">
        <v>18758.415653250002</v>
      </c>
      <c r="E92" s="51">
        <v>19000.398026999999</v>
      </c>
      <c r="F92" s="51">
        <v>19349.702722999999</v>
      </c>
      <c r="G92" s="51">
        <v>19591.781696500002</v>
      </c>
      <c r="H92" s="51">
        <v>17128.005072750002</v>
      </c>
      <c r="I92" s="4">
        <v>2569.2007609125003</v>
      </c>
      <c r="J92" s="4">
        <v>2928.8888674402506</v>
      </c>
    </row>
    <row r="93" spans="1:10" x14ac:dyDescent="0.2">
      <c r="A93" s="1" t="s">
        <v>118</v>
      </c>
      <c r="B93" s="1" t="s">
        <v>3</v>
      </c>
      <c r="C93" s="51">
        <v>18698.52380825</v>
      </c>
      <c r="D93" s="51">
        <v>19056.619081500001</v>
      </c>
      <c r="E93" s="51">
        <v>19304.494039999998</v>
      </c>
      <c r="F93" s="51">
        <v>19662.396113750001</v>
      </c>
      <c r="G93" s="51">
        <v>19910.174472499999</v>
      </c>
      <c r="H93" s="51">
        <v>17399.257170749999</v>
      </c>
      <c r="I93" s="4">
        <v>2609.8885756124996</v>
      </c>
      <c r="J93" s="4">
        <v>2975.27297619825</v>
      </c>
    </row>
    <row r="94" spans="1:10" x14ac:dyDescent="0.2">
      <c r="A94" s="1" t="s">
        <v>118</v>
      </c>
      <c r="B94" s="1" t="s">
        <v>4</v>
      </c>
      <c r="C94" s="51">
        <v>18995.857838749998</v>
      </c>
      <c r="D94" s="51">
        <v>19362.647089500002</v>
      </c>
      <c r="E94" s="51">
        <v>19616.704432000002</v>
      </c>
      <c r="F94" s="51">
        <v>19983.493682749999</v>
      </c>
      <c r="G94" s="51">
        <v>20237.357825749998</v>
      </c>
      <c r="H94" s="51">
        <v>17677.850849750001</v>
      </c>
      <c r="I94" s="4">
        <v>2651.6776274624999</v>
      </c>
      <c r="J94" s="4">
        <v>3022.9124953072505</v>
      </c>
    </row>
    <row r="95" spans="1:10" x14ac:dyDescent="0.2">
      <c r="A95" s="1" t="s">
        <v>119</v>
      </c>
      <c r="B95" s="1" t="s">
        <v>5</v>
      </c>
      <c r="C95" s="51">
        <v>19301.596047499999</v>
      </c>
      <c r="D95" s="51">
        <v>19677.369075000002</v>
      </c>
      <c r="E95" s="51">
        <v>19937.705401249998</v>
      </c>
      <c r="F95" s="51">
        <v>20313.478428750001</v>
      </c>
      <c r="G95" s="51">
        <v>20573.621555500002</v>
      </c>
      <c r="H95" s="51">
        <v>17964.269108500001</v>
      </c>
      <c r="I95" s="4">
        <v>2694.6403662749999</v>
      </c>
      <c r="J95" s="4">
        <v>3071.8900175535005</v>
      </c>
    </row>
    <row r="96" spans="1:10" x14ac:dyDescent="0.2">
      <c r="A96" s="1" t="s">
        <v>120</v>
      </c>
      <c r="B96" s="1" t="s">
        <v>6</v>
      </c>
      <c r="C96" s="51">
        <v>19615.3520355</v>
      </c>
      <c r="D96" s="51">
        <v>20000.495238750002</v>
      </c>
      <c r="E96" s="51">
        <v>20267.110548749999</v>
      </c>
      <c r="F96" s="51">
        <v>20652.253752000001</v>
      </c>
      <c r="G96" s="51">
        <v>20918.772462250003</v>
      </c>
      <c r="H96" s="51">
        <v>18258.318747500001</v>
      </c>
      <c r="I96" s="4">
        <v>2738.7478121250001</v>
      </c>
      <c r="J96" s="4">
        <v>3122.1725058225006</v>
      </c>
    </row>
    <row r="97" spans="1:10" x14ac:dyDescent="0.2">
      <c r="A97" s="1" t="s">
        <v>121</v>
      </c>
      <c r="B97" s="1" t="s">
        <v>7</v>
      </c>
      <c r="C97" s="51">
        <v>19937.802001000004</v>
      </c>
      <c r="D97" s="51">
        <v>20332.508579500001</v>
      </c>
      <c r="E97" s="51">
        <v>20605.789272250004</v>
      </c>
      <c r="F97" s="51">
        <v>21000.495850750001</v>
      </c>
      <c r="G97" s="51">
        <v>21273.776543500004</v>
      </c>
      <c r="H97" s="51">
        <v>18560.675964999999</v>
      </c>
      <c r="I97" s="4">
        <v>2784.1013947499996</v>
      </c>
      <c r="J97" s="4">
        <v>3173.8755900149999</v>
      </c>
    </row>
    <row r="98" spans="1:10" x14ac:dyDescent="0.2">
      <c r="A98" s="1" t="s">
        <v>122</v>
      </c>
      <c r="B98" s="1" t="s">
        <v>8</v>
      </c>
      <c r="C98" s="51">
        <v>20269.428942750001</v>
      </c>
      <c r="D98" s="51">
        <v>20673.795496250001</v>
      </c>
      <c r="E98" s="51">
        <v>20954.031371000001</v>
      </c>
      <c r="F98" s="51">
        <v>21358.397924500001</v>
      </c>
      <c r="G98" s="51">
        <v>21638.537199499999</v>
      </c>
      <c r="H98" s="51">
        <v>18871.244161250001</v>
      </c>
      <c r="I98" s="4">
        <v>2830.6866241875</v>
      </c>
      <c r="J98" s="4">
        <v>3226.9827515737502</v>
      </c>
    </row>
    <row r="99" spans="1:10" x14ac:dyDescent="0.2">
      <c r="A99" s="1" t="s">
        <v>122</v>
      </c>
      <c r="B99" s="1" t="s">
        <v>9</v>
      </c>
      <c r="C99" s="51">
        <v>20609.846461750003</v>
      </c>
      <c r="D99" s="51">
        <v>21024.549188500001</v>
      </c>
      <c r="E99" s="51">
        <v>21311.547045750001</v>
      </c>
      <c r="F99" s="51">
        <v>21726.153172750001</v>
      </c>
      <c r="G99" s="51">
        <v>22013.344229500002</v>
      </c>
      <c r="H99" s="51">
        <v>19190.506335000002</v>
      </c>
      <c r="I99" s="4">
        <v>2878.57595025</v>
      </c>
      <c r="J99" s="4">
        <v>3281.5765832850007</v>
      </c>
    </row>
    <row r="100" spans="1:10" x14ac:dyDescent="0.2">
      <c r="A100" s="1" t="s">
        <v>123</v>
      </c>
      <c r="B100" s="1" t="s">
        <v>10</v>
      </c>
      <c r="C100" s="51">
        <v>20878.490366500002</v>
      </c>
      <c r="D100" s="51">
        <v>21303.432666749999</v>
      </c>
      <c r="E100" s="51">
        <v>21597.675505249998</v>
      </c>
      <c r="F100" s="51">
        <v>22022.617805500002</v>
      </c>
      <c r="G100" s="51">
        <v>22316.764044250001</v>
      </c>
      <c r="H100" s="51">
        <v>19518.3658865</v>
      </c>
      <c r="I100" s="4">
        <v>2927.7548829749999</v>
      </c>
      <c r="J100" s="4">
        <v>3337.6405665915004</v>
      </c>
    </row>
    <row r="101" spans="1:10" x14ac:dyDescent="0.2">
      <c r="A101" s="1" t="s">
        <v>124</v>
      </c>
      <c r="B101" s="1" t="s">
        <v>11</v>
      </c>
      <c r="C101" s="51">
        <v>21237.938036250001</v>
      </c>
      <c r="D101" s="51">
        <v>21673.602908749999</v>
      </c>
      <c r="E101" s="51">
        <v>21975.380527750003</v>
      </c>
      <c r="F101" s="51">
        <v>22410.85220075</v>
      </c>
      <c r="G101" s="51">
        <v>22712.436620250002</v>
      </c>
      <c r="H101" s="51">
        <v>19855.3058145</v>
      </c>
      <c r="I101" s="4">
        <v>2978.2958721749997</v>
      </c>
      <c r="J101" s="4">
        <v>3395.2572942795</v>
      </c>
    </row>
    <row r="102" spans="1:10" x14ac:dyDescent="0.2">
      <c r="A102" s="1" t="s">
        <v>125</v>
      </c>
      <c r="B102" s="1" t="s">
        <v>12</v>
      </c>
      <c r="C102" s="51">
        <v>21607.528679749998</v>
      </c>
      <c r="D102" s="51">
        <v>22054.109324000001</v>
      </c>
      <c r="E102" s="51">
        <v>22363.228524000002</v>
      </c>
      <c r="F102" s="51">
        <v>22810.002367750003</v>
      </c>
      <c r="G102" s="51">
        <v>23119.024968000002</v>
      </c>
      <c r="H102" s="51">
        <v>20201.519318500003</v>
      </c>
      <c r="I102" s="4">
        <v>3030.2278977750002</v>
      </c>
      <c r="J102" s="4">
        <v>3454.4598034635005</v>
      </c>
    </row>
    <row r="103" spans="1:10" x14ac:dyDescent="0.2">
      <c r="A103" s="1" t="s">
        <v>126</v>
      </c>
      <c r="B103" s="1" t="s">
        <v>13</v>
      </c>
      <c r="C103" s="51">
        <v>21987.165697249999</v>
      </c>
      <c r="D103" s="51">
        <v>22445.048512249999</v>
      </c>
      <c r="E103" s="51">
        <v>22761.992291999999</v>
      </c>
      <c r="F103" s="51">
        <v>23219.778507250001</v>
      </c>
      <c r="G103" s="51">
        <v>23536.722287000001</v>
      </c>
      <c r="H103" s="51">
        <v>20557.296197749998</v>
      </c>
      <c r="I103" s="4">
        <v>3083.5944296624998</v>
      </c>
      <c r="J103" s="4">
        <v>3515.2976498152498</v>
      </c>
    </row>
    <row r="104" spans="1:10" x14ac:dyDescent="0.2">
      <c r="A104" s="1" t="s">
        <v>127</v>
      </c>
      <c r="B104" s="1" t="s">
        <v>14</v>
      </c>
      <c r="C104" s="51">
        <v>22377.23548775</v>
      </c>
      <c r="D104" s="51">
        <v>22846.517073250001</v>
      </c>
      <c r="E104" s="51">
        <v>23171.382032500002</v>
      </c>
      <c r="F104" s="51">
        <v>23640.856817500004</v>
      </c>
      <c r="G104" s="51">
        <v>23965.818376499999</v>
      </c>
      <c r="H104" s="51">
        <v>20922.733052</v>
      </c>
      <c r="I104" s="4">
        <v>3138.4099578</v>
      </c>
      <c r="J104" s="4">
        <v>3577.7873518920001</v>
      </c>
    </row>
    <row r="105" spans="1:10" x14ac:dyDescent="0.2">
      <c r="A105" s="1" t="s">
        <v>128</v>
      </c>
      <c r="B105" s="1" t="s">
        <v>15</v>
      </c>
      <c r="C105" s="51">
        <v>22676.115114250002</v>
      </c>
      <c r="D105" s="51">
        <v>23157.37506875</v>
      </c>
      <c r="E105" s="51">
        <v>23490.644206249999</v>
      </c>
      <c r="F105" s="51">
        <v>23971.807561000001</v>
      </c>
      <c r="G105" s="51">
        <v>24305.076698500001</v>
      </c>
      <c r="H105" s="51">
        <v>21298.409479750004</v>
      </c>
      <c r="I105" s="4">
        <v>3194.7614219625007</v>
      </c>
      <c r="J105" s="4">
        <v>3642.0280210372507</v>
      </c>
    </row>
    <row r="106" spans="1:10" x14ac:dyDescent="0.2">
      <c r="A106" s="1" t="s">
        <v>129</v>
      </c>
      <c r="B106" s="1" t="s">
        <v>16</v>
      </c>
      <c r="C106" s="51">
        <v>23087.823248749999</v>
      </c>
      <c r="D106" s="51">
        <v>23581.351371500001</v>
      </c>
      <c r="E106" s="51">
        <v>23923.024687249999</v>
      </c>
      <c r="F106" s="51">
        <v>24416.456210250002</v>
      </c>
      <c r="G106" s="51">
        <v>24757.936326499999</v>
      </c>
      <c r="H106" s="51">
        <v>21684.132281500002</v>
      </c>
      <c r="I106" s="4">
        <v>3252.6198422250004</v>
      </c>
      <c r="J106" s="4">
        <v>3707.9866201365007</v>
      </c>
    </row>
    <row r="107" spans="1:10" x14ac:dyDescent="0.2">
      <c r="A107" s="1" t="s">
        <v>130</v>
      </c>
      <c r="B107" s="1" t="s">
        <v>17</v>
      </c>
      <c r="C107" s="51">
        <v>23511.123353250001</v>
      </c>
      <c r="D107" s="51">
        <v>24017.2094435</v>
      </c>
      <c r="E107" s="51">
        <v>24367.480137000002</v>
      </c>
      <c r="F107" s="51">
        <v>24873.469627500002</v>
      </c>
      <c r="G107" s="51">
        <v>25223.643721249999</v>
      </c>
      <c r="H107" s="51">
        <v>22080.67425525</v>
      </c>
      <c r="I107" s="4">
        <v>3312.1011382874999</v>
      </c>
      <c r="J107" s="4">
        <v>3775.7952976477504</v>
      </c>
    </row>
    <row r="108" spans="1:10" x14ac:dyDescent="0.2">
      <c r="A108" s="1" t="s">
        <v>131</v>
      </c>
      <c r="B108" s="1" t="s">
        <v>18</v>
      </c>
      <c r="C108" s="51">
        <v>23827.004535750002</v>
      </c>
      <c r="D108" s="51">
        <v>24345.938392750002</v>
      </c>
      <c r="E108" s="51">
        <v>24704.999663500002</v>
      </c>
      <c r="F108" s="51">
        <v>25224.030120250001</v>
      </c>
      <c r="G108" s="51">
        <v>25583.381190250002</v>
      </c>
      <c r="H108" s="51">
        <v>22488.13200075</v>
      </c>
      <c r="I108" s="4">
        <v>3373.2198001124998</v>
      </c>
      <c r="J108" s="4">
        <v>3845.4705721282503</v>
      </c>
    </row>
    <row r="109" spans="1:10" x14ac:dyDescent="0.2">
      <c r="A109" s="1" t="s">
        <v>132</v>
      </c>
      <c r="B109" s="1" t="s">
        <v>19</v>
      </c>
      <c r="C109" s="51">
        <v>24155.057286750001</v>
      </c>
      <c r="D109" s="51">
        <v>24687.032110000004</v>
      </c>
      <c r="E109" s="51">
        <v>25055.463556499999</v>
      </c>
      <c r="F109" s="51">
        <v>25587.5349795</v>
      </c>
      <c r="G109" s="51">
        <v>25955.773226500001</v>
      </c>
      <c r="H109" s="51">
        <v>22906.698717499999</v>
      </c>
      <c r="I109" s="4">
        <v>3436.004807625</v>
      </c>
      <c r="J109" s="4">
        <v>3917.0454806925004</v>
      </c>
    </row>
    <row r="110" spans="1:10" x14ac:dyDescent="0.2">
      <c r="A110" s="1" t="s">
        <v>133</v>
      </c>
      <c r="B110" s="1" t="s">
        <v>20</v>
      </c>
      <c r="C110" s="51">
        <v>24554.883652</v>
      </c>
      <c r="D110" s="51">
        <v>25100.575639750001</v>
      </c>
      <c r="E110" s="51">
        <v>25478.377261999998</v>
      </c>
      <c r="F110" s="51">
        <v>26024.069249749999</v>
      </c>
      <c r="G110" s="51">
        <v>26401.870872</v>
      </c>
      <c r="H110" s="51">
        <v>23336.85740425</v>
      </c>
      <c r="I110" s="4">
        <v>3500.5286106375002</v>
      </c>
      <c r="J110" s="4">
        <v>3990.6026161267505</v>
      </c>
    </row>
    <row r="111" spans="1:10" x14ac:dyDescent="0.2">
      <c r="A111" s="1" t="s">
        <v>134</v>
      </c>
      <c r="B111" s="1" t="s">
        <v>21</v>
      </c>
      <c r="C111" s="51">
        <v>24925.343693250001</v>
      </c>
      <c r="D111" s="51">
        <v>25471.035681000001</v>
      </c>
      <c r="E111" s="51">
        <v>25848.837303250002</v>
      </c>
      <c r="F111" s="51">
        <v>26394.529291000003</v>
      </c>
      <c r="G111" s="51">
        <v>26772.33091325</v>
      </c>
      <c r="H111" s="51">
        <v>23766.726291750001</v>
      </c>
      <c r="I111" s="4">
        <v>3565.0089437625002</v>
      </c>
      <c r="J111" s="4">
        <v>4064.1101958892505</v>
      </c>
    </row>
    <row r="112" spans="1:10" x14ac:dyDescent="0.2">
      <c r="A112" s="1" t="s">
        <v>135</v>
      </c>
      <c r="B112" s="1" t="s">
        <v>22</v>
      </c>
      <c r="C112" s="51">
        <v>25322.36866575</v>
      </c>
      <c r="D112" s="51">
        <v>25852.894492750002</v>
      </c>
      <c r="E112" s="51">
        <v>26220.4565415</v>
      </c>
      <c r="F112" s="51">
        <v>26751.175567999999</v>
      </c>
      <c r="G112" s="51">
        <v>27118.4478175</v>
      </c>
      <c r="H112" s="51">
        <v>24195.629181750002</v>
      </c>
      <c r="I112" s="4">
        <v>3629.3443772625001</v>
      </c>
      <c r="J112" s="4">
        <v>4137.4525900792505</v>
      </c>
    </row>
    <row r="113" spans="1:10" x14ac:dyDescent="0.2">
      <c r="A113" s="1" t="s">
        <v>136</v>
      </c>
      <c r="B113" s="1" t="s">
        <v>23</v>
      </c>
      <c r="C113" s="51">
        <v>25731.468607000003</v>
      </c>
      <c r="D113" s="51">
        <v>26247.118072500001</v>
      </c>
      <c r="E113" s="51">
        <v>26604.1507485</v>
      </c>
      <c r="F113" s="51">
        <v>27119.896813750001</v>
      </c>
      <c r="G113" s="51">
        <v>27476.929489750004</v>
      </c>
      <c r="H113" s="51">
        <v>24636.607040500003</v>
      </c>
      <c r="I113" s="4">
        <v>3695.4910560750004</v>
      </c>
      <c r="J113" s="4">
        <v>4212.8598039255012</v>
      </c>
    </row>
    <row r="114" spans="1:10" x14ac:dyDescent="0.2">
      <c r="A114" s="1" t="s">
        <v>137</v>
      </c>
      <c r="B114" s="1" t="s">
        <v>24</v>
      </c>
      <c r="C114" s="51">
        <v>26149.648924750003</v>
      </c>
      <c r="D114" s="51">
        <v>26649.262831750002</v>
      </c>
      <c r="E114" s="51">
        <v>26995.186536499998</v>
      </c>
      <c r="F114" s="51">
        <v>27494.8004435</v>
      </c>
      <c r="G114" s="51">
        <v>27840.627548500001</v>
      </c>
      <c r="H114" s="51">
        <v>25089.080269500002</v>
      </c>
      <c r="I114" s="4">
        <v>3763.362040425</v>
      </c>
      <c r="J114" s="4">
        <v>4290.2327260845004</v>
      </c>
    </row>
    <row r="115" spans="1:10" x14ac:dyDescent="0.2">
      <c r="A115" s="1" t="s">
        <v>138</v>
      </c>
      <c r="B115" s="1" t="s">
        <v>25</v>
      </c>
      <c r="C115" s="51">
        <v>26577.585817250001</v>
      </c>
      <c r="D115" s="51">
        <v>27059.811769249998</v>
      </c>
      <c r="E115" s="51">
        <v>27393.757105000001</v>
      </c>
      <c r="F115" s="51">
        <v>27876.07965675</v>
      </c>
      <c r="G115" s="51">
        <v>28209.92839275</v>
      </c>
      <c r="H115" s="51">
        <v>25553.435267749999</v>
      </c>
      <c r="I115" s="4">
        <v>3833.0152901624997</v>
      </c>
      <c r="J115" s="4">
        <v>4369.6374307852502</v>
      </c>
    </row>
    <row r="116" spans="1:10" x14ac:dyDescent="0.2">
      <c r="A116" s="1" t="s">
        <v>137</v>
      </c>
      <c r="B116" s="1" t="s">
        <v>26</v>
      </c>
      <c r="C116" s="51">
        <v>27014.699686000004</v>
      </c>
      <c r="D116" s="51">
        <v>27478.378486000001</v>
      </c>
      <c r="E116" s="51">
        <v>27799.669254500001</v>
      </c>
      <c r="F116" s="51">
        <v>28263.444654250001</v>
      </c>
      <c r="G116" s="51">
        <v>28584.638823000001</v>
      </c>
      <c r="H116" s="51">
        <v>26029.768635</v>
      </c>
      <c r="I116" s="4">
        <v>3904.4652952500001</v>
      </c>
      <c r="J116" s="4">
        <v>4451.0904365850001</v>
      </c>
    </row>
    <row r="117" spans="1:10" x14ac:dyDescent="0.2">
      <c r="A117" s="1" t="s">
        <v>138</v>
      </c>
      <c r="B117" s="1" t="s">
        <v>27</v>
      </c>
      <c r="C117" s="51">
        <v>27461.666729250002</v>
      </c>
      <c r="D117" s="51">
        <v>27905.832379750002</v>
      </c>
      <c r="E117" s="51">
        <v>28213.309384000004</v>
      </c>
      <c r="F117" s="51">
        <v>28657.37843475</v>
      </c>
      <c r="G117" s="51">
        <v>28964.952038749998</v>
      </c>
      <c r="H117" s="51">
        <v>26518.756569499998</v>
      </c>
      <c r="I117" s="4">
        <v>3977.8134854249993</v>
      </c>
      <c r="J117" s="4">
        <v>4534.7073733845</v>
      </c>
    </row>
    <row r="118" spans="1:10" x14ac:dyDescent="0.2">
      <c r="A118" s="1" t="s">
        <v>137</v>
      </c>
      <c r="B118" s="1" t="s">
        <v>28</v>
      </c>
      <c r="C118" s="51">
        <v>27918.680146500003</v>
      </c>
      <c r="D118" s="51">
        <v>28341.7870515</v>
      </c>
      <c r="E118" s="51">
        <v>28634.774093250002</v>
      </c>
      <c r="F118" s="51">
        <v>29057.880998250002</v>
      </c>
      <c r="G118" s="51">
        <v>29350.771440250002</v>
      </c>
      <c r="H118" s="51">
        <v>27020.399071249998</v>
      </c>
      <c r="I118" s="4">
        <v>4053.0598606874996</v>
      </c>
      <c r="J118" s="4">
        <v>4620.4882411837498</v>
      </c>
    </row>
    <row r="119" spans="1:10" x14ac:dyDescent="0.2">
      <c r="A119" s="1" t="s">
        <v>138</v>
      </c>
      <c r="B119" s="1" t="s">
        <v>29</v>
      </c>
      <c r="C119" s="51">
        <v>28386.12633675</v>
      </c>
      <c r="D119" s="51">
        <v>28786.822099750003</v>
      </c>
      <c r="E119" s="51">
        <v>29064.159982000001</v>
      </c>
      <c r="F119" s="51">
        <v>29464.662545500003</v>
      </c>
      <c r="G119" s="51">
        <v>29742.0970275</v>
      </c>
      <c r="H119" s="51">
        <v>27535.275738750002</v>
      </c>
      <c r="I119" s="4">
        <v>4130.2913608125</v>
      </c>
      <c r="J119" s="4">
        <v>4708.5321513262506</v>
      </c>
    </row>
    <row r="120" spans="1:10" x14ac:dyDescent="0.2">
      <c r="A120" s="1" t="s">
        <v>137</v>
      </c>
      <c r="B120" s="1" t="s">
        <v>30</v>
      </c>
      <c r="C120" s="51">
        <v>28863.522301249999</v>
      </c>
      <c r="D120" s="51">
        <v>29240.357926000001</v>
      </c>
      <c r="E120" s="51">
        <v>29501.370450499999</v>
      </c>
      <c r="F120" s="51">
        <v>29878.206075250004</v>
      </c>
      <c r="G120" s="51">
        <v>30139.121999999999</v>
      </c>
      <c r="H120" s="51">
        <v>28063.483171750002</v>
      </c>
      <c r="I120" s="4">
        <v>4209.5224757625001</v>
      </c>
      <c r="J120" s="4">
        <v>4798.8556223692503</v>
      </c>
    </row>
    <row r="121" spans="1:10" x14ac:dyDescent="0.2">
      <c r="A121" s="1" t="s">
        <v>138</v>
      </c>
      <c r="B121" s="1" t="s">
        <v>31</v>
      </c>
      <c r="C121" s="51">
        <v>29352.027237000002</v>
      </c>
      <c r="D121" s="51">
        <v>29703.457127500002</v>
      </c>
      <c r="E121" s="51">
        <v>29946.791897750001</v>
      </c>
      <c r="F121" s="51">
        <v>30298.414987750002</v>
      </c>
      <c r="G121" s="51">
        <v>30541.653158249999</v>
      </c>
      <c r="H121" s="51">
        <v>28605.697568500003</v>
      </c>
      <c r="I121" s="4">
        <v>4290.854635275</v>
      </c>
      <c r="J121" s="4">
        <v>4891.5742842135005</v>
      </c>
    </row>
    <row r="122" spans="1:10" x14ac:dyDescent="0.2">
      <c r="A122" s="1" t="s">
        <v>139</v>
      </c>
      <c r="B122" s="1" t="s">
        <v>32</v>
      </c>
      <c r="C122" s="51">
        <v>29850.868345999999</v>
      </c>
      <c r="D122" s="51">
        <v>30175.346906250001</v>
      </c>
      <c r="E122" s="51">
        <v>30400.23112425</v>
      </c>
      <c r="F122" s="51">
        <v>30724.80628425</v>
      </c>
      <c r="G122" s="51">
        <v>30949.593902500001</v>
      </c>
      <c r="H122" s="51">
        <v>29161.725729499998</v>
      </c>
      <c r="I122" s="4">
        <v>4374.2588594249992</v>
      </c>
      <c r="J122" s="4">
        <v>4986.6550997445001</v>
      </c>
    </row>
    <row r="123" spans="1:10" x14ac:dyDescent="0.2">
      <c r="A123" s="1" t="s">
        <v>140</v>
      </c>
      <c r="B123" s="1" t="s">
        <v>33</v>
      </c>
      <c r="C123" s="51">
        <v>30361.1082255</v>
      </c>
      <c r="D123" s="51">
        <v>30657.186459250002</v>
      </c>
      <c r="E123" s="51">
        <v>30862.17112875</v>
      </c>
      <c r="F123" s="51">
        <v>31158.056163000001</v>
      </c>
      <c r="G123" s="51">
        <v>31363.040832499999</v>
      </c>
      <c r="H123" s="51">
        <v>29732.53365225</v>
      </c>
      <c r="I123" s="4">
        <v>4459.8800478374997</v>
      </c>
      <c r="J123" s="4">
        <v>5084.2632545347506</v>
      </c>
    </row>
    <row r="124" spans="1:10" x14ac:dyDescent="0.2">
      <c r="A124" s="1" t="s">
        <v>139</v>
      </c>
      <c r="B124" s="1" t="s">
        <v>34</v>
      </c>
      <c r="C124" s="51">
        <v>30882.650275750002</v>
      </c>
      <c r="D124" s="51">
        <v>31148.5893875</v>
      </c>
      <c r="E124" s="51">
        <v>31332.515311499999</v>
      </c>
      <c r="F124" s="51">
        <v>31598.454423250001</v>
      </c>
      <c r="G124" s="51">
        <v>31782.38034725</v>
      </c>
      <c r="H124" s="51">
        <v>30318.31453625</v>
      </c>
      <c r="I124" s="4">
        <v>4547.7471804375</v>
      </c>
      <c r="J124" s="4">
        <v>5184.43178569875</v>
      </c>
    </row>
    <row r="125" spans="1:10" x14ac:dyDescent="0.2">
      <c r="A125" s="1" t="s">
        <v>140</v>
      </c>
      <c r="B125" s="1" t="s">
        <v>35</v>
      </c>
      <c r="C125" s="51">
        <v>31415.591096500004</v>
      </c>
      <c r="D125" s="51">
        <v>31649.3624915</v>
      </c>
      <c r="E125" s="51">
        <v>31811.263672500001</v>
      </c>
      <c r="F125" s="51">
        <v>32045.13166725</v>
      </c>
      <c r="G125" s="51">
        <v>32206.936248499998</v>
      </c>
      <c r="H125" s="51">
        <v>30919.164981250004</v>
      </c>
      <c r="I125" s="4">
        <v>4637.8747471875004</v>
      </c>
      <c r="J125" s="4">
        <v>5287.1772117937508</v>
      </c>
    </row>
    <row r="126" spans="1:10" x14ac:dyDescent="0.2">
      <c r="A126" s="1" t="s">
        <v>139</v>
      </c>
      <c r="B126" s="1" t="s">
        <v>36</v>
      </c>
      <c r="C126" s="51">
        <v>31960.317086750001</v>
      </c>
      <c r="D126" s="51">
        <v>32160.27856925</v>
      </c>
      <c r="E126" s="51">
        <v>32298.609411250003</v>
      </c>
      <c r="F126" s="51">
        <v>32498.570893750002</v>
      </c>
      <c r="G126" s="51">
        <v>32637.094935250003</v>
      </c>
      <c r="H126" s="51">
        <v>31535.664585750001</v>
      </c>
      <c r="I126" s="4">
        <v>4730.3496878625001</v>
      </c>
      <c r="J126" s="4">
        <v>5392.5986441632504</v>
      </c>
    </row>
    <row r="127" spans="1:10" x14ac:dyDescent="0.2">
      <c r="A127" s="1" t="s">
        <v>141</v>
      </c>
      <c r="B127" s="1" t="s">
        <v>37</v>
      </c>
      <c r="C127" s="51">
        <v>32535.568597999998</v>
      </c>
      <c r="D127" s="51">
        <v>32702.879365000001</v>
      </c>
      <c r="E127" s="51">
        <v>32818.702465249997</v>
      </c>
      <c r="F127" s="51">
        <v>32986.013232249999</v>
      </c>
      <c r="G127" s="51">
        <v>33102.029532</v>
      </c>
      <c r="H127" s="51">
        <v>32180.178117750002</v>
      </c>
      <c r="I127" s="4">
        <v>4827.0267176625002</v>
      </c>
      <c r="J127" s="4">
        <v>5502.8104581352509</v>
      </c>
    </row>
    <row r="128" spans="1:10" x14ac:dyDescent="0.2">
      <c r="A128" s="1" t="s">
        <v>142</v>
      </c>
      <c r="B128" s="1" t="s">
        <v>38</v>
      </c>
      <c r="C128" s="51">
        <v>33116.422894750001</v>
      </c>
      <c r="D128" s="51">
        <v>33245.383561000002</v>
      </c>
      <c r="E128" s="51">
        <v>33334.641730000003</v>
      </c>
      <c r="F128" s="51">
        <v>33463.409196749999</v>
      </c>
      <c r="G128" s="51">
        <v>33552.66736575</v>
      </c>
      <c r="H128" s="51">
        <v>32842.852402750003</v>
      </c>
      <c r="I128" s="4">
        <v>4926.4278604125002</v>
      </c>
      <c r="J128" s="4">
        <v>5616.1277608702512</v>
      </c>
    </row>
    <row r="129" spans="1:10" x14ac:dyDescent="0.2">
      <c r="A129" s="1" t="s">
        <v>141</v>
      </c>
      <c r="B129" s="1" t="s">
        <v>39</v>
      </c>
      <c r="C129" s="51">
        <v>33710.0283585</v>
      </c>
      <c r="D129" s="51">
        <v>33798.1273305</v>
      </c>
      <c r="E129" s="51">
        <v>33859.178372500006</v>
      </c>
      <c r="F129" s="51">
        <v>33947.277344500006</v>
      </c>
      <c r="G129" s="51">
        <v>34008.328386499998</v>
      </c>
      <c r="H129" s="51">
        <v>33522.721443250004</v>
      </c>
      <c r="I129" s="4">
        <v>5028.4082164875008</v>
      </c>
      <c r="J129" s="4">
        <v>5732.385366795751</v>
      </c>
    </row>
    <row r="130" spans="1:10" x14ac:dyDescent="0.2">
      <c r="A130" s="1" t="s">
        <v>143</v>
      </c>
      <c r="B130" s="1" t="s">
        <v>40</v>
      </c>
      <c r="C130" s="51">
        <v>34316.578188749998</v>
      </c>
      <c r="D130" s="51">
        <v>34361.690272</v>
      </c>
      <c r="E130" s="51">
        <v>34393.085190750004</v>
      </c>
      <c r="F130" s="51">
        <v>34438.293873750001</v>
      </c>
      <c r="G130" s="51">
        <v>34469.495593</v>
      </c>
      <c r="H130" s="51">
        <v>34220.364837749999</v>
      </c>
      <c r="I130" s="4">
        <v>5133.0547256624995</v>
      </c>
      <c r="J130" s="4">
        <v>5851.6823872552504</v>
      </c>
    </row>
    <row r="131" spans="1:10" x14ac:dyDescent="0.2">
      <c r="A131" s="1" t="s">
        <v>141</v>
      </c>
      <c r="B131" s="1" t="s">
        <v>41</v>
      </c>
      <c r="C131" s="51">
        <v>34936.265585000001</v>
      </c>
      <c r="D131" s="51">
        <v>34936.265585000001</v>
      </c>
      <c r="E131" s="51">
        <v>34936.265585000001</v>
      </c>
      <c r="F131" s="51">
        <v>34936.265585000001</v>
      </c>
      <c r="G131" s="51">
        <v>34936.265585000001</v>
      </c>
      <c r="H131" s="51">
        <v>34936.168985249999</v>
      </c>
      <c r="I131" s="4">
        <v>5240.4253477875</v>
      </c>
      <c r="J131" s="4">
        <v>5974.0848964777506</v>
      </c>
    </row>
    <row r="132" spans="1:10" x14ac:dyDescent="0.2">
      <c r="A132" s="1" t="s">
        <v>143</v>
      </c>
      <c r="B132" s="1" t="s">
        <v>42</v>
      </c>
      <c r="C132" s="51">
        <v>35711.864977750003</v>
      </c>
      <c r="D132" s="51">
        <v>35711.864977750003</v>
      </c>
      <c r="E132" s="51">
        <v>35711.864977750003</v>
      </c>
      <c r="F132" s="51">
        <v>35711.864977750003</v>
      </c>
      <c r="G132" s="51">
        <v>35711.864977750003</v>
      </c>
      <c r="H132" s="51">
        <v>35711.864977750003</v>
      </c>
      <c r="I132" s="4">
        <v>5356.7797466625007</v>
      </c>
      <c r="J132" s="4">
        <v>6106.7289111952514</v>
      </c>
    </row>
    <row r="133" spans="1:10" x14ac:dyDescent="0.2">
      <c r="A133" s="1" t="s">
        <v>144</v>
      </c>
      <c r="B133" s="1" t="s">
        <v>43</v>
      </c>
      <c r="C133" s="51">
        <v>36508.619715749999</v>
      </c>
      <c r="D133" s="51">
        <v>36508.619715749999</v>
      </c>
      <c r="E133" s="51">
        <v>36508.619715749999</v>
      </c>
      <c r="F133" s="51">
        <v>36508.619715749999</v>
      </c>
      <c r="G133" s="51">
        <v>36508.619715749999</v>
      </c>
      <c r="H133" s="51">
        <v>36508.619715749999</v>
      </c>
      <c r="I133" s="4">
        <v>5476.2929573624997</v>
      </c>
      <c r="J133" s="4">
        <v>6242.9739713932504</v>
      </c>
    </row>
    <row r="134" spans="1:10" x14ac:dyDescent="0.2">
      <c r="A134" s="1" t="s">
        <v>144</v>
      </c>
      <c r="B134" s="1" t="s">
        <v>44</v>
      </c>
      <c r="C134" s="51">
        <v>37327.495796499999</v>
      </c>
      <c r="D134" s="51">
        <v>37327.495796499999</v>
      </c>
      <c r="E134" s="51">
        <v>37327.495796499999</v>
      </c>
      <c r="F134" s="51">
        <v>37327.495796499999</v>
      </c>
      <c r="G134" s="51">
        <v>37327.495796499999</v>
      </c>
      <c r="H134" s="51">
        <v>37327.495796499999</v>
      </c>
      <c r="I134" s="4">
        <v>5599.1243694750001</v>
      </c>
      <c r="J134" s="4">
        <v>6383.0017812015003</v>
      </c>
    </row>
    <row r="135" spans="1:10" x14ac:dyDescent="0.2">
      <c r="A135" s="1" t="s">
        <v>145</v>
      </c>
      <c r="B135" s="1" t="s">
        <v>45</v>
      </c>
      <c r="C135" s="51">
        <v>38168.976218750002</v>
      </c>
      <c r="D135" s="51">
        <v>38168.976218750002</v>
      </c>
      <c r="E135" s="51">
        <v>38168.976218750002</v>
      </c>
      <c r="F135" s="51">
        <v>38168.976218750002</v>
      </c>
      <c r="G135" s="51">
        <v>38168.976218750002</v>
      </c>
      <c r="H135" s="51">
        <v>38168.976218750002</v>
      </c>
      <c r="I135" s="4">
        <v>5725.3464328125001</v>
      </c>
      <c r="J135" s="4">
        <v>6526.8949334062509</v>
      </c>
    </row>
    <row r="136" spans="1:10" x14ac:dyDescent="0.2">
      <c r="A136" s="1" t="s">
        <v>146</v>
      </c>
      <c r="B136" s="1" t="s">
        <v>46</v>
      </c>
      <c r="C136" s="51">
        <v>39921.682082750005</v>
      </c>
      <c r="D136" s="51">
        <v>39921.682082750005</v>
      </c>
      <c r="E136" s="51">
        <v>39921.682082750005</v>
      </c>
      <c r="F136" s="51">
        <v>39921.682082750005</v>
      </c>
      <c r="G136" s="51">
        <v>39921.682082750005</v>
      </c>
      <c r="H136" s="51">
        <v>39921.682082750005</v>
      </c>
      <c r="I136" s="4">
        <v>5988.2523124125009</v>
      </c>
      <c r="J136" s="4">
        <v>6826.607636150251</v>
      </c>
    </row>
    <row r="137" spans="1:10" x14ac:dyDescent="0.2">
      <c r="A137" s="1" t="s">
        <v>147</v>
      </c>
      <c r="B137" s="1" t="s">
        <v>47</v>
      </c>
      <c r="C137" s="51">
        <v>42603.0013435</v>
      </c>
      <c r="D137" s="51">
        <v>42603.0013435</v>
      </c>
      <c r="E137" s="51">
        <v>42603.0013435</v>
      </c>
      <c r="F137" s="51">
        <v>42603.0013435</v>
      </c>
      <c r="G137" s="51">
        <v>42603.0013435</v>
      </c>
      <c r="H137" s="51">
        <v>42603.0013435</v>
      </c>
      <c r="I137" s="4">
        <v>6390.450201525</v>
      </c>
      <c r="J137" s="4">
        <v>7285.1132297385002</v>
      </c>
    </row>
    <row r="138" spans="1:10" x14ac:dyDescent="0.2">
      <c r="A138" s="1" t="s">
        <v>148</v>
      </c>
      <c r="B138" s="1" t="s">
        <v>48</v>
      </c>
      <c r="C138" s="51">
        <v>45573.926654750001</v>
      </c>
      <c r="D138" s="51">
        <v>45573.926654750001</v>
      </c>
      <c r="E138" s="51">
        <v>45573.926654750001</v>
      </c>
      <c r="F138" s="51">
        <v>45573.926654750001</v>
      </c>
      <c r="G138" s="51">
        <v>45573.926654750001</v>
      </c>
      <c r="H138" s="51">
        <v>45573.926654750001</v>
      </c>
      <c r="I138" s="4">
        <v>6836.0889982125</v>
      </c>
      <c r="J138" s="4">
        <v>7793.1414579622506</v>
      </c>
    </row>
    <row r="139" spans="1:10" x14ac:dyDescent="0.2">
      <c r="A139" s="1" t="s">
        <v>149</v>
      </c>
      <c r="B139" s="1" t="s">
        <v>49</v>
      </c>
      <c r="C139" s="51">
        <v>50337.550126499998</v>
      </c>
      <c r="D139" s="51">
        <v>50337.550126499998</v>
      </c>
      <c r="E139" s="51">
        <v>50337.550126499998</v>
      </c>
      <c r="F139" s="51">
        <v>50337.550126499998</v>
      </c>
      <c r="G139" s="51">
        <v>50337.550126499998</v>
      </c>
      <c r="H139" s="51">
        <v>50337.550126499998</v>
      </c>
      <c r="I139" s="4">
        <v>7550.6325189749996</v>
      </c>
      <c r="J139" s="4">
        <v>8607.7210716315003</v>
      </c>
    </row>
    <row r="140" spans="1:10" x14ac:dyDescent="0.2">
      <c r="A140" s="1" t="s">
        <v>150</v>
      </c>
      <c r="B140" s="1" t="s">
        <v>50</v>
      </c>
      <c r="C140" s="51">
        <v>57275.054372250001</v>
      </c>
      <c r="D140" s="51">
        <v>57275.054372250001</v>
      </c>
      <c r="E140" s="51">
        <v>57275.054372250001</v>
      </c>
      <c r="F140" s="51">
        <v>57275.054372250001</v>
      </c>
      <c r="G140" s="51">
        <v>57275.054372250001</v>
      </c>
      <c r="H140" s="51">
        <v>57275.150972000003</v>
      </c>
      <c r="I140" s="4">
        <v>8591.2726457999997</v>
      </c>
      <c r="J140" s="4">
        <v>9794.0508162120004</v>
      </c>
    </row>
    <row r="141" spans="1:10" x14ac:dyDescent="0.2">
      <c r="A141" s="1" t="s">
        <v>151</v>
      </c>
      <c r="B141" s="1" t="s">
        <v>51</v>
      </c>
      <c r="C141" s="51">
        <v>62885.76105175</v>
      </c>
      <c r="D141" s="51">
        <v>62885.76105175</v>
      </c>
      <c r="E141" s="51">
        <v>62885.76105175</v>
      </c>
      <c r="F141" s="51">
        <v>62885.76105175</v>
      </c>
      <c r="G141" s="51">
        <v>62885.76105175</v>
      </c>
      <c r="H141" s="51">
        <v>62885.857651500002</v>
      </c>
      <c r="I141" s="4">
        <v>9432.8786477249996</v>
      </c>
      <c r="J141" s="4">
        <v>10753.481658406501</v>
      </c>
    </row>
    <row r="142" spans="1:10" x14ac:dyDescent="0.2">
      <c r="A142" s="1" t="s">
        <v>152</v>
      </c>
      <c r="B142" s="1" t="s">
        <v>52</v>
      </c>
      <c r="C142" s="51">
        <v>70364.030698000002</v>
      </c>
      <c r="D142" s="51">
        <v>70364.030698000002</v>
      </c>
      <c r="E142" s="51">
        <v>70364.030698000002</v>
      </c>
      <c r="F142" s="51">
        <v>70364.030698000002</v>
      </c>
      <c r="G142" s="51">
        <v>70364.030698000002</v>
      </c>
      <c r="H142" s="51">
        <v>70364.127297750005</v>
      </c>
      <c r="I142" s="4">
        <v>10554.619094662501</v>
      </c>
      <c r="J142" s="4">
        <v>12032.265767915253</v>
      </c>
    </row>
    <row r="143" spans="1:10" x14ac:dyDescent="0.2">
      <c r="A143" s="1" t="s">
        <v>153</v>
      </c>
      <c r="B143" s="1" t="s">
        <v>53</v>
      </c>
      <c r="C143" s="51">
        <v>79345.585653750008</v>
      </c>
      <c r="D143" s="51">
        <v>79345.585653750008</v>
      </c>
      <c r="E143" s="51">
        <v>79345.585653750008</v>
      </c>
      <c r="F143" s="51">
        <v>79345.585653750008</v>
      </c>
      <c r="G143" s="51">
        <v>79345.585653750008</v>
      </c>
      <c r="H143" s="51">
        <v>79345.585653750008</v>
      </c>
      <c r="I143" s="4">
        <v>11901.837848062502</v>
      </c>
      <c r="J143" s="4">
        <v>13568.095146791253</v>
      </c>
    </row>
    <row r="144" spans="1:10" x14ac:dyDescent="0.2">
      <c r="A144" s="1" t="s">
        <v>154</v>
      </c>
      <c r="B144" s="1" t="s">
        <v>54</v>
      </c>
      <c r="C144" s="51">
        <v>89417.751787000001</v>
      </c>
      <c r="D144" s="51">
        <v>89417.751787000001</v>
      </c>
      <c r="E144" s="51">
        <v>89417.751787000001</v>
      </c>
      <c r="F144" s="51">
        <v>89417.751787000001</v>
      </c>
      <c r="G144" s="51">
        <v>89417.751787000001</v>
      </c>
      <c r="H144" s="51">
        <v>89417.751787000001</v>
      </c>
      <c r="I144" s="4">
        <v>13412.662768050001</v>
      </c>
      <c r="J144" s="4">
        <v>15290.435555577002</v>
      </c>
    </row>
    <row r="145" spans="1:10" x14ac:dyDescent="0.2">
      <c r="A145" s="1" t="s">
        <v>155</v>
      </c>
      <c r="B145" s="1" t="s">
        <v>117</v>
      </c>
      <c r="C145" s="51">
        <v>95312.848130500002</v>
      </c>
      <c r="D145" s="51">
        <v>95312.848130500002</v>
      </c>
      <c r="E145" s="51">
        <v>95312.848130500002</v>
      </c>
      <c r="F145" s="51">
        <v>95312.848130500002</v>
      </c>
      <c r="G145" s="51">
        <v>95312.848130500002</v>
      </c>
      <c r="H145" s="51">
        <v>95312.848130500002</v>
      </c>
      <c r="I145" s="4">
        <v>14296.927219575</v>
      </c>
      <c r="J145" s="4">
        <v>16298.497030315502</v>
      </c>
    </row>
  </sheetData>
  <mergeCells count="5">
    <mergeCell ref="H7:H8"/>
    <mergeCell ref="H37:H38"/>
    <mergeCell ref="A42:B42"/>
    <mergeCell ref="A43:B43"/>
    <mergeCell ref="A46:H46"/>
  </mergeCells>
  <hyperlinks>
    <hyperlink ref="D3" r:id="rId1" display="https://grundbeloeb.medst.dk/beregner-2012/" xr:uid="{6EB3D67A-A222-4EFB-BFC9-1A1727C97B59}"/>
    <hyperlink ref="D2" r:id="rId2" display="https://www.medst.dk/arbejdsomraader/hr/loen-pension-og-afskedigelse/reguleringsprocent-i-staten/" xr:uid="{C3F5825B-64D0-454F-A471-C90F1A1AD514}"/>
  </hyperlinks>
  <pageMargins left="0.70866141732283472" right="0.70866141732283472" top="0.74803149606299213" bottom="0.74803149606299213" header="0.31496062992125984" footer="0.31496062992125984"/>
  <pageSetup paperSize="8" scale="85" fitToHeight="0" orientation="portrait" r:id="rId3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928AC-093B-4A58-A82A-F0444A8F180F}">
  <sheetPr>
    <pageSetUpPr fitToPage="1"/>
  </sheetPr>
  <dimension ref="A1:L145"/>
  <sheetViews>
    <sheetView zoomScaleNormal="100" zoomScaleSheetLayoutView="100" workbookViewId="0">
      <selection activeCell="H1" sqref="H1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3" width="11.7109375" style="7" customWidth="1"/>
    <col min="4" max="4" width="12.42578125" style="7" customWidth="1"/>
    <col min="5" max="7" width="11.7109375" style="7" customWidth="1"/>
    <col min="8" max="8" width="13.140625" style="1" customWidth="1"/>
    <col min="9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61</v>
      </c>
      <c r="B1" s="5" t="s">
        <v>217</v>
      </c>
      <c r="C1" s="5"/>
      <c r="D1" s="6"/>
      <c r="G1" s="53" t="s">
        <v>220</v>
      </c>
      <c r="H1" s="54">
        <v>44287</v>
      </c>
      <c r="I1" s="14"/>
    </row>
    <row r="2" spans="1:12" x14ac:dyDescent="0.2">
      <c r="B2" s="9" t="s">
        <v>218</v>
      </c>
      <c r="C2" s="14">
        <v>11.1029</v>
      </c>
      <c r="I2" s="2"/>
    </row>
    <row r="3" spans="1:12" x14ac:dyDescent="0.2">
      <c r="A3" s="5"/>
      <c r="B3" s="9" t="s">
        <v>219</v>
      </c>
      <c r="C3" s="52">
        <f>C2+100</f>
        <v>111.10290000000001</v>
      </c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185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39" customHeight="1" x14ac:dyDescent="0.2">
      <c r="B7" s="14"/>
      <c r="D7" s="60">
        <v>40999</v>
      </c>
      <c r="E7" s="60">
        <f>$H$1</f>
        <v>44287</v>
      </c>
      <c r="F7" s="60">
        <f>$H$1</f>
        <v>44287</v>
      </c>
      <c r="H7" s="86" t="s">
        <v>158</v>
      </c>
      <c r="I7" s="12"/>
    </row>
    <row r="8" spans="1:12" s="58" customFormat="1" ht="18" customHeight="1" x14ac:dyDescent="0.2">
      <c r="A8" s="55" t="s">
        <v>82</v>
      </c>
      <c r="B8" s="55" t="s">
        <v>97</v>
      </c>
      <c r="C8" s="56"/>
      <c r="D8" s="61" t="s">
        <v>221</v>
      </c>
      <c r="E8" s="61" t="s">
        <v>221</v>
      </c>
      <c r="F8" s="61" t="s">
        <v>222</v>
      </c>
      <c r="G8" s="56"/>
      <c r="H8" s="86"/>
      <c r="I8" s="57"/>
    </row>
    <row r="9" spans="1:12" x14ac:dyDescent="0.2">
      <c r="A9" s="1" t="s">
        <v>99</v>
      </c>
      <c r="B9" s="1" t="s">
        <v>100</v>
      </c>
      <c r="D9" s="39">
        <v>312000</v>
      </c>
      <c r="E9" s="39">
        <f>D9*$C$3%</f>
        <v>346641.04800000001</v>
      </c>
      <c r="F9" s="39">
        <f>E9/12</f>
        <v>28886.754000000001</v>
      </c>
      <c r="H9" s="13">
        <f>F9*17.1%</f>
        <v>4939.6349340000006</v>
      </c>
      <c r="I9" s="13"/>
    </row>
    <row r="10" spans="1:12" x14ac:dyDescent="0.2">
      <c r="A10" s="1" t="s">
        <v>95</v>
      </c>
      <c r="B10" s="1" t="s">
        <v>101</v>
      </c>
      <c r="D10" s="39">
        <v>324000</v>
      </c>
      <c r="E10" s="39">
        <f t="shared" ref="E10:E12" si="0">D10*$C$3%</f>
        <v>359973.39600000001</v>
      </c>
      <c r="F10" s="39">
        <f t="shared" ref="F10:F12" si="1">E10/12</f>
        <v>29997.782999999999</v>
      </c>
      <c r="H10" s="13">
        <f t="shared" ref="H10:H12" si="2">F10*17.1%</f>
        <v>5129.6208930000003</v>
      </c>
      <c r="I10" s="13"/>
      <c r="L10" s="4"/>
    </row>
    <row r="11" spans="1:12" x14ac:dyDescent="0.2">
      <c r="B11" s="1" t="s">
        <v>102</v>
      </c>
      <c r="D11" s="39">
        <v>348000</v>
      </c>
      <c r="E11" s="39">
        <f t="shared" si="0"/>
        <v>386638.092</v>
      </c>
      <c r="F11" s="39">
        <f t="shared" si="1"/>
        <v>32219.841</v>
      </c>
      <c r="H11" s="13">
        <f t="shared" si="2"/>
        <v>5509.5928110000004</v>
      </c>
      <c r="I11" s="13"/>
    </row>
    <row r="12" spans="1:12" x14ac:dyDescent="0.2">
      <c r="B12" s="1" t="s">
        <v>103</v>
      </c>
      <c r="D12" s="39">
        <v>372000</v>
      </c>
      <c r="E12" s="39">
        <f t="shared" si="0"/>
        <v>413302.788</v>
      </c>
      <c r="F12" s="39">
        <f t="shared" si="1"/>
        <v>34441.898999999998</v>
      </c>
      <c r="H12" s="13">
        <f t="shared" si="2"/>
        <v>5889.5647289999997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74</v>
      </c>
      <c r="B14" s="14"/>
      <c r="D14" s="39"/>
      <c r="E14" s="4"/>
      <c r="F14" s="4"/>
      <c r="H14" s="13"/>
      <c r="I14" s="13"/>
    </row>
    <row r="15" spans="1:12" x14ac:dyDescent="0.2">
      <c r="A15" s="1" t="s">
        <v>108</v>
      </c>
      <c r="B15" s="1" t="s">
        <v>80</v>
      </c>
      <c r="D15" s="39">
        <v>15700</v>
      </c>
      <c r="E15" s="39">
        <f t="shared" ref="E15:E16" si="3">D15*$C$3%</f>
        <v>17443.155300000002</v>
      </c>
      <c r="F15" s="39">
        <f t="shared" ref="F15:F16" si="4">E15/12</f>
        <v>1453.5962750000001</v>
      </c>
      <c r="H15" s="13">
        <f>F15*17.1%</f>
        <v>248.56496302500003</v>
      </c>
      <c r="I15" s="13"/>
    </row>
    <row r="16" spans="1:12" x14ac:dyDescent="0.2">
      <c r="A16" s="1" t="s">
        <v>160</v>
      </c>
      <c r="D16" s="39">
        <v>9300</v>
      </c>
      <c r="E16" s="39">
        <f t="shared" si="3"/>
        <v>10332.5697</v>
      </c>
      <c r="F16" s="39">
        <f t="shared" si="4"/>
        <v>861.04747499999996</v>
      </c>
      <c r="H16" s="13">
        <f t="shared" ref="H16:H20" si="5">F16*17.1%</f>
        <v>147.239118225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83</v>
      </c>
      <c r="D18" s="4"/>
      <c r="E18" s="4"/>
      <c r="F18" s="4"/>
      <c r="H18" s="13"/>
      <c r="I18" s="13"/>
    </row>
    <row r="19" spans="1:9" x14ac:dyDescent="0.2">
      <c r="A19" s="1" t="s">
        <v>109</v>
      </c>
      <c r="B19" s="1" t="s">
        <v>75</v>
      </c>
      <c r="D19" s="39">
        <v>6600</v>
      </c>
      <c r="E19" s="39">
        <f t="shared" ref="E19:E20" si="6">D19*$C$3%</f>
        <v>7332.7914000000001</v>
      </c>
      <c r="F19" s="39">
        <f t="shared" ref="F19:F20" si="7">E19/12</f>
        <v>611.06595000000004</v>
      </c>
      <c r="H19" s="13">
        <f>F19*17.1%</f>
        <v>104.49227745000002</v>
      </c>
      <c r="I19" s="13"/>
    </row>
    <row r="20" spans="1:9" x14ac:dyDescent="0.2">
      <c r="B20" s="1" t="s">
        <v>76</v>
      </c>
      <c r="D20" s="39">
        <v>13100</v>
      </c>
      <c r="E20" s="39">
        <f t="shared" si="6"/>
        <v>14554.4799</v>
      </c>
      <c r="F20" s="39">
        <f t="shared" si="7"/>
        <v>1212.873325</v>
      </c>
      <c r="H20" s="13">
        <f t="shared" si="5"/>
        <v>207.40133857500001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62</v>
      </c>
      <c r="B22" s="14" t="s">
        <v>104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159</v>
      </c>
      <c r="B23" s="1" t="s">
        <v>105</v>
      </c>
      <c r="C23" s="37"/>
      <c r="D23" s="39">
        <v>430000</v>
      </c>
      <c r="E23" s="39">
        <f t="shared" ref="E23:E24" si="8">D23*$C$3%</f>
        <v>477742.47000000003</v>
      </c>
      <c r="F23" s="39">
        <f t="shared" ref="F23:F24" si="9">E23/12</f>
        <v>39811.872500000005</v>
      </c>
      <c r="H23" s="13">
        <f>F23*17.1%</f>
        <v>6807.8301975000013</v>
      </c>
      <c r="I23" s="13"/>
    </row>
    <row r="24" spans="1:9" x14ac:dyDescent="0.2">
      <c r="A24" s="1" t="s">
        <v>95</v>
      </c>
      <c r="B24" s="1" t="s">
        <v>106</v>
      </c>
      <c r="C24" s="37"/>
      <c r="D24" s="39">
        <v>550000</v>
      </c>
      <c r="E24" s="39">
        <f t="shared" si="8"/>
        <v>611065.95000000007</v>
      </c>
      <c r="F24" s="39">
        <f t="shared" si="9"/>
        <v>50922.162500000006</v>
      </c>
      <c r="H24" s="13">
        <f t="shared" ref="H24" si="10">F24*17.1%</f>
        <v>8707.6897875000013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62</v>
      </c>
      <c r="B26" s="14" t="s">
        <v>107</v>
      </c>
      <c r="C26" s="37"/>
      <c r="D26" s="39"/>
      <c r="E26" s="39"/>
      <c r="F26" s="39"/>
      <c r="H26" s="13"/>
      <c r="I26" s="4"/>
    </row>
    <row r="27" spans="1:9" x14ac:dyDescent="0.2">
      <c r="A27" s="1" t="s">
        <v>159</v>
      </c>
      <c r="B27" s="1" t="s">
        <v>105</v>
      </c>
      <c r="C27" s="37"/>
      <c r="D27" s="39">
        <v>460000</v>
      </c>
      <c r="E27" s="39">
        <f t="shared" ref="E27:E28" si="11">D27*$C$3%</f>
        <v>511073.34</v>
      </c>
      <c r="F27" s="39">
        <f t="shared" ref="F27:F28" si="12">E27/12</f>
        <v>42589.445</v>
      </c>
      <c r="H27" s="13">
        <f>F27*17.1%</f>
        <v>7282.7950950000004</v>
      </c>
      <c r="I27" s="13"/>
    </row>
    <row r="28" spans="1:9" x14ac:dyDescent="0.2">
      <c r="A28" s="1" t="s">
        <v>95</v>
      </c>
      <c r="B28" s="1" t="s">
        <v>106</v>
      </c>
      <c r="C28" s="37"/>
      <c r="D28" s="39">
        <v>600000</v>
      </c>
      <c r="E28" s="39">
        <f t="shared" si="11"/>
        <v>666617.4</v>
      </c>
      <c r="F28" s="39">
        <f t="shared" si="12"/>
        <v>55551.450000000004</v>
      </c>
      <c r="H28" s="13">
        <f t="shared" ref="H28" si="13">F28*17.1%</f>
        <v>9499.2979500000019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77</v>
      </c>
      <c r="B30" s="14" t="s">
        <v>79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159</v>
      </c>
      <c r="B31" s="1" t="s">
        <v>105</v>
      </c>
      <c r="C31" s="37"/>
      <c r="D31" s="39">
        <v>370000</v>
      </c>
      <c r="E31" s="39">
        <f t="shared" ref="E31:E32" si="14">D31*$C$3%</f>
        <v>411080.73000000004</v>
      </c>
      <c r="F31" s="39">
        <f t="shared" ref="F31:F32" si="15">E31/12</f>
        <v>34256.727500000001</v>
      </c>
      <c r="H31" s="13">
        <f>F31*17.1%</f>
        <v>5857.9004025000004</v>
      </c>
      <c r="I31" s="13"/>
    </row>
    <row r="32" spans="1:9" x14ac:dyDescent="0.2">
      <c r="A32" s="1" t="s">
        <v>95</v>
      </c>
      <c r="B32" s="1" t="s">
        <v>106</v>
      </c>
      <c r="C32" s="37"/>
      <c r="D32" s="39">
        <v>490000</v>
      </c>
      <c r="E32" s="39">
        <f t="shared" si="14"/>
        <v>544404.21000000008</v>
      </c>
      <c r="F32" s="39">
        <f t="shared" si="15"/>
        <v>45367.017500000009</v>
      </c>
      <c r="H32" s="13">
        <f t="shared" ref="H32" si="16">F32*17.1%</f>
        <v>7757.7599925000022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78</v>
      </c>
      <c r="D34" s="4"/>
      <c r="E34" s="4"/>
      <c r="F34" s="39"/>
      <c r="H34" s="13"/>
    </row>
    <row r="35" spans="1:10" x14ac:dyDescent="0.2">
      <c r="A35" s="1" t="s">
        <v>108</v>
      </c>
      <c r="B35" s="1" t="s">
        <v>79</v>
      </c>
      <c r="D35" s="39">
        <v>9300</v>
      </c>
      <c r="E35" s="39">
        <f t="shared" ref="E35" si="17">D35*$C$3%</f>
        <v>10332.5697</v>
      </c>
      <c r="F35" s="39">
        <f t="shared" ref="F35" si="18">E35/12</f>
        <v>861.04747499999996</v>
      </c>
      <c r="H35" s="13">
        <f>F35*17.1%</f>
        <v>147.239118225</v>
      </c>
      <c r="I35" s="13"/>
    </row>
    <row r="36" spans="1:10" x14ac:dyDescent="0.2">
      <c r="D36" s="4"/>
      <c r="E36" s="4"/>
      <c r="F36" s="4"/>
    </row>
    <row r="37" spans="1:10" ht="31.5" customHeight="1" x14ac:dyDescent="0.2">
      <c r="D37" s="60">
        <v>40999</v>
      </c>
      <c r="E37" s="60"/>
      <c r="F37" s="60">
        <f>$H$1</f>
        <v>44287</v>
      </c>
      <c r="G37" s="8"/>
      <c r="H37" s="86" t="s">
        <v>164</v>
      </c>
      <c r="I37" s="7"/>
      <c r="J37" s="7"/>
    </row>
    <row r="38" spans="1:10" x14ac:dyDescent="0.2">
      <c r="A38" s="14" t="s">
        <v>112</v>
      </c>
      <c r="B38" s="14" t="s">
        <v>113</v>
      </c>
      <c r="D38" s="68" t="s">
        <v>225</v>
      </c>
      <c r="E38" s="8"/>
      <c r="F38" s="68" t="s">
        <v>225</v>
      </c>
      <c r="G38" s="8"/>
      <c r="H38" s="86"/>
      <c r="I38" s="14"/>
    </row>
    <row r="39" spans="1:10" x14ac:dyDescent="0.2">
      <c r="A39" s="1" t="s">
        <v>93</v>
      </c>
      <c r="B39" s="1" t="s">
        <v>110</v>
      </c>
      <c r="D39" s="39">
        <v>360</v>
      </c>
      <c r="F39" s="39">
        <f>D39*$C$3%</f>
        <v>399.97044</v>
      </c>
      <c r="H39" s="41">
        <v>0</v>
      </c>
      <c r="I39" s="14"/>
    </row>
    <row r="40" spans="1:10" x14ac:dyDescent="0.2">
      <c r="B40" s="1" t="s">
        <v>111</v>
      </c>
      <c r="D40" s="4">
        <v>480</v>
      </c>
      <c r="F40" s="39">
        <f>D40*$C$3%</f>
        <v>533.29392000000007</v>
      </c>
      <c r="H40" s="41">
        <v>0</v>
      </c>
      <c r="I40" s="14"/>
    </row>
    <row r="41" spans="1:10" x14ac:dyDescent="0.2">
      <c r="D41" s="4"/>
      <c r="F41" s="39"/>
      <c r="H41" s="41"/>
      <c r="I41" s="14"/>
    </row>
    <row r="42" spans="1:10" ht="27.75" customHeight="1" x14ac:dyDescent="0.2">
      <c r="A42" s="87" t="s">
        <v>186</v>
      </c>
      <c r="B42" s="87"/>
      <c r="D42" s="4">
        <v>650</v>
      </c>
      <c r="F42" s="39">
        <f>D42*$C$3%</f>
        <v>722.16885000000002</v>
      </c>
      <c r="H42" s="41">
        <v>0</v>
      </c>
      <c r="I42" s="14"/>
    </row>
    <row r="43" spans="1:10" ht="27.75" customHeight="1" x14ac:dyDescent="0.2">
      <c r="A43" s="87" t="s">
        <v>114</v>
      </c>
      <c r="B43" s="87"/>
      <c r="D43" s="4">
        <v>150</v>
      </c>
      <c r="F43" s="39">
        <f>D43*$C$3%</f>
        <v>166.65434999999999</v>
      </c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161</v>
      </c>
      <c r="D45" s="4"/>
      <c r="E45" s="4"/>
      <c r="F45" s="4"/>
      <c r="I45" s="14"/>
    </row>
    <row r="46" spans="1:10" x14ac:dyDescent="0.2">
      <c r="A46" s="1" t="s">
        <v>162</v>
      </c>
      <c r="D46" s="4"/>
      <c r="E46" s="4"/>
      <c r="F46" s="4"/>
    </row>
    <row r="47" spans="1:10" x14ac:dyDescent="0.2">
      <c r="A47" s="1" t="s">
        <v>163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187</v>
      </c>
    </row>
    <row r="50" spans="1:10" x14ac:dyDescent="0.2">
      <c r="A50" s="14"/>
      <c r="E50" s="8" t="s">
        <v>89</v>
      </c>
      <c r="F50" s="8"/>
      <c r="G50" s="8"/>
      <c r="H50" s="14"/>
    </row>
    <row r="51" spans="1:10" x14ac:dyDescent="0.2">
      <c r="A51" s="14" t="s">
        <v>115</v>
      </c>
      <c r="D51" s="43"/>
      <c r="E51" s="7" t="s">
        <v>182</v>
      </c>
      <c r="G51" s="8"/>
      <c r="H51" s="14"/>
    </row>
    <row r="52" spans="1:10" x14ac:dyDescent="0.2">
      <c r="A52" s="1" t="s">
        <v>94</v>
      </c>
      <c r="D52" s="43"/>
      <c r="E52" s="7" t="s">
        <v>184</v>
      </c>
    </row>
    <row r="53" spans="1:10" x14ac:dyDescent="0.2">
      <c r="E53" s="7" t="s">
        <v>177</v>
      </c>
    </row>
    <row r="54" spans="1:10" x14ac:dyDescent="0.2">
      <c r="A54" s="14" t="s">
        <v>91</v>
      </c>
      <c r="E54" s="7" t="s">
        <v>178</v>
      </c>
    </row>
    <row r="55" spans="1:10" x14ac:dyDescent="0.2">
      <c r="A55" s="1" t="s">
        <v>81</v>
      </c>
      <c r="E55" s="7" t="s">
        <v>179</v>
      </c>
    </row>
    <row r="56" spans="1:10" x14ac:dyDescent="0.2">
      <c r="E56" s="7" t="s">
        <v>176</v>
      </c>
    </row>
    <row r="57" spans="1:10" x14ac:dyDescent="0.2">
      <c r="A57" s="14" t="s">
        <v>92</v>
      </c>
    </row>
    <row r="58" spans="1:10" x14ac:dyDescent="0.2">
      <c r="A58" s="1" t="s">
        <v>81</v>
      </c>
      <c r="E58" s="8" t="s">
        <v>170</v>
      </c>
      <c r="I58" s="46">
        <v>2021</v>
      </c>
      <c r="J58" s="46">
        <v>2020</v>
      </c>
    </row>
    <row r="59" spans="1:10" x14ac:dyDescent="0.2">
      <c r="E59" s="7" t="s">
        <v>188</v>
      </c>
      <c r="I59" s="17" t="s">
        <v>215</v>
      </c>
      <c r="J59" s="17" t="s">
        <v>200</v>
      </c>
    </row>
    <row r="60" spans="1:10" x14ac:dyDescent="0.2">
      <c r="A60" s="14" t="s">
        <v>169</v>
      </c>
      <c r="E60" s="7" t="s">
        <v>189</v>
      </c>
      <c r="I60" s="17" t="s">
        <v>216</v>
      </c>
      <c r="J60" s="17" t="s">
        <v>201</v>
      </c>
    </row>
    <row r="61" spans="1:10" x14ac:dyDescent="0.2">
      <c r="E61" s="7" t="s">
        <v>157</v>
      </c>
      <c r="I61" s="17" t="s">
        <v>202</v>
      </c>
      <c r="J61" s="17" t="s">
        <v>202</v>
      </c>
    </row>
    <row r="63" spans="1:10" x14ac:dyDescent="0.2">
      <c r="A63" s="14" t="s">
        <v>90</v>
      </c>
      <c r="B63" s="60">
        <v>40999</v>
      </c>
      <c r="C63" s="60">
        <f>$H$1</f>
        <v>44287</v>
      </c>
      <c r="E63" s="8" t="s">
        <v>214</v>
      </c>
    </row>
    <row r="64" spans="1:10" x14ac:dyDescent="0.2">
      <c r="A64" s="1" t="s">
        <v>165</v>
      </c>
      <c r="B64" s="39">
        <v>6000</v>
      </c>
      <c r="C64" s="39">
        <f>ROUND(B64*$C$3%,0)</f>
        <v>6666</v>
      </c>
      <c r="E64" s="7" t="s">
        <v>64</v>
      </c>
    </row>
    <row r="65" spans="1:10" x14ac:dyDescent="0.2">
      <c r="A65" s="1" t="s">
        <v>166</v>
      </c>
      <c r="B65" s="39">
        <v>7600</v>
      </c>
      <c r="C65" s="39">
        <f>ROUND(B65*$C$3%,0)</f>
        <v>8444</v>
      </c>
      <c r="D65" s="8"/>
      <c r="E65" s="7" t="s">
        <v>65</v>
      </c>
    </row>
    <row r="66" spans="1:10" x14ac:dyDescent="0.2">
      <c r="A66" s="1" t="s">
        <v>167</v>
      </c>
      <c r="B66" s="39">
        <v>9000</v>
      </c>
      <c r="C66" s="39">
        <f>ROUND(B66*$C$3%,0)</f>
        <v>9999</v>
      </c>
      <c r="E66" s="7" t="s">
        <v>66</v>
      </c>
      <c r="J66" s="1" t="s">
        <v>88</v>
      </c>
    </row>
    <row r="67" spans="1:10" x14ac:dyDescent="0.2">
      <c r="A67" s="1" t="s">
        <v>168</v>
      </c>
      <c r="C67" s="1"/>
      <c r="E67" s="7" t="s">
        <v>68</v>
      </c>
      <c r="H67" s="18" t="s">
        <v>84</v>
      </c>
      <c r="I67" s="19">
        <v>0.15</v>
      </c>
      <c r="J67" s="20">
        <v>79.8</v>
      </c>
    </row>
    <row r="68" spans="1:10" x14ac:dyDescent="0.2">
      <c r="A68" s="1" t="s">
        <v>180</v>
      </c>
      <c r="D68" s="1"/>
      <c r="E68" s="7" t="s">
        <v>67</v>
      </c>
      <c r="H68" s="21" t="s">
        <v>85</v>
      </c>
      <c r="I68" s="22">
        <v>0.3</v>
      </c>
      <c r="J68" s="23">
        <v>159.6</v>
      </c>
    </row>
    <row r="69" spans="1:10" x14ac:dyDescent="0.2">
      <c r="A69" s="1" t="s">
        <v>181</v>
      </c>
      <c r="H69" s="21" t="s">
        <v>86</v>
      </c>
      <c r="I69" s="22">
        <v>0.3</v>
      </c>
      <c r="J69" s="23">
        <v>159.6</v>
      </c>
    </row>
    <row r="70" spans="1:10" x14ac:dyDescent="0.2">
      <c r="C70" s="1"/>
      <c r="E70" s="24" t="s">
        <v>63</v>
      </c>
      <c r="H70" s="25" t="s">
        <v>87</v>
      </c>
      <c r="I70" s="26">
        <v>0.25</v>
      </c>
      <c r="J70" s="27">
        <v>133</v>
      </c>
    </row>
    <row r="71" spans="1:10" x14ac:dyDescent="0.2">
      <c r="E71" s="28" t="s">
        <v>205</v>
      </c>
      <c r="F71" s="28"/>
      <c r="G71" s="28"/>
      <c r="H71" s="3"/>
      <c r="I71" s="3"/>
      <c r="J71" s="29">
        <v>532</v>
      </c>
    </row>
    <row r="72" spans="1:10" x14ac:dyDescent="0.2">
      <c r="A72" s="14" t="s">
        <v>194</v>
      </c>
      <c r="E72" s="7" t="s">
        <v>203</v>
      </c>
      <c r="I72" s="30"/>
      <c r="J72" s="13">
        <v>228</v>
      </c>
    </row>
    <row r="73" spans="1:10" x14ac:dyDescent="0.2">
      <c r="A73" s="1" t="s">
        <v>193</v>
      </c>
      <c r="E73" s="7" t="s">
        <v>69</v>
      </c>
    </row>
    <row r="74" spans="1:10" x14ac:dyDescent="0.2">
      <c r="E74" s="7" t="s">
        <v>70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x14ac:dyDescent="0.2">
      <c r="A78" s="14" t="s">
        <v>83</v>
      </c>
      <c r="D78" s="8"/>
      <c r="G78" s="60">
        <v>40999</v>
      </c>
      <c r="H78" s="60">
        <f>$H$1</f>
        <v>44287</v>
      </c>
      <c r="I78" s="60">
        <f>$H$1</f>
        <v>44287</v>
      </c>
    </row>
    <row r="79" spans="1:10" x14ac:dyDescent="0.2">
      <c r="A79" s="1" t="s">
        <v>60</v>
      </c>
      <c r="B79" s="7"/>
      <c r="G79" s="61" t="s">
        <v>226</v>
      </c>
      <c r="H79" s="61" t="s">
        <v>226</v>
      </c>
      <c r="I79" s="61" t="s">
        <v>227</v>
      </c>
    </row>
    <row r="80" spans="1:10" x14ac:dyDescent="0.2">
      <c r="G80" s="37"/>
    </row>
    <row r="81" spans="1:10" x14ac:dyDescent="0.2">
      <c r="A81" s="1" t="s">
        <v>96</v>
      </c>
      <c r="B81" s="1" t="s">
        <v>173</v>
      </c>
      <c r="D81" s="7" t="s">
        <v>174</v>
      </c>
      <c r="G81" s="2">
        <v>13100</v>
      </c>
      <c r="H81" s="39">
        <f>G81*$C$3%</f>
        <v>14554.4799</v>
      </c>
      <c r="I81" s="39">
        <f>H81/12</f>
        <v>1212.873325</v>
      </c>
    </row>
    <row r="82" spans="1:10" x14ac:dyDescent="0.2">
      <c r="A82" s="1" t="s">
        <v>96</v>
      </c>
      <c r="B82" s="1" t="s">
        <v>173</v>
      </c>
      <c r="D82" s="7" t="s">
        <v>175</v>
      </c>
      <c r="G82" s="2">
        <v>26200</v>
      </c>
      <c r="H82" s="39">
        <f>G82*$C$3%</f>
        <v>29108.959800000001</v>
      </c>
      <c r="I82" s="39">
        <f>H82/12</f>
        <v>2425.74665</v>
      </c>
    </row>
    <row r="83" spans="1:10" x14ac:dyDescent="0.2">
      <c r="G83" s="4"/>
      <c r="H83" s="39"/>
      <c r="I83" s="2"/>
    </row>
    <row r="84" spans="1:10" x14ac:dyDescent="0.2">
      <c r="A84" s="14" t="s">
        <v>73</v>
      </c>
      <c r="G84" s="2"/>
      <c r="H84" s="39"/>
      <c r="I84" s="2"/>
    </row>
    <row r="85" spans="1:10" x14ac:dyDescent="0.2">
      <c r="A85" s="1" t="s">
        <v>96</v>
      </c>
      <c r="B85" s="1" t="s">
        <v>183</v>
      </c>
      <c r="C85" s="7" t="s">
        <v>71</v>
      </c>
      <c r="G85" s="2">
        <v>6600</v>
      </c>
      <c r="H85" s="39">
        <f>G85*$C$3%</f>
        <v>7332.7914000000001</v>
      </c>
      <c r="I85" s="39">
        <f>H85/12</f>
        <v>611.06595000000004</v>
      </c>
    </row>
    <row r="86" spans="1:10" x14ac:dyDescent="0.2">
      <c r="A86" s="1" t="s">
        <v>96</v>
      </c>
      <c r="B86" s="1" t="s">
        <v>183</v>
      </c>
      <c r="C86" s="7" t="s">
        <v>72</v>
      </c>
      <c r="G86" s="2">
        <v>13100</v>
      </c>
      <c r="H86" s="39">
        <f>G86*$C$3%</f>
        <v>14554.4799</v>
      </c>
      <c r="I86" s="39">
        <f>H86/12</f>
        <v>1212.873325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228</v>
      </c>
      <c r="B88" s="69">
        <f>H1</f>
        <v>44287</v>
      </c>
      <c r="F88" s="9" t="s">
        <v>219</v>
      </c>
      <c r="G88" s="31">
        <f>C3</f>
        <v>111.10290000000001</v>
      </c>
    </row>
    <row r="89" spans="1:10" ht="51" x14ac:dyDescent="0.2">
      <c r="B89" s="14" t="s">
        <v>156</v>
      </c>
      <c r="C89" s="70" t="s">
        <v>55</v>
      </c>
      <c r="D89" s="33" t="s">
        <v>56</v>
      </c>
      <c r="E89" s="33" t="s">
        <v>57</v>
      </c>
      <c r="F89" s="33" t="s">
        <v>58</v>
      </c>
      <c r="G89" s="33" t="s">
        <v>59</v>
      </c>
      <c r="H89" s="59" t="s">
        <v>116</v>
      </c>
      <c r="I89" s="59" t="s">
        <v>230</v>
      </c>
      <c r="J89" s="59" t="s">
        <v>229</v>
      </c>
    </row>
    <row r="90" spans="1:10" x14ac:dyDescent="0.2">
      <c r="A90" s="1" t="s">
        <v>118</v>
      </c>
      <c r="B90" s="1" t="s">
        <v>0</v>
      </c>
      <c r="C90" s="51">
        <f>'Grundbeløb_2012-03-31'!B6/12*$C$3%</f>
        <v>17111.42055775</v>
      </c>
      <c r="D90" s="51">
        <f>'Grundbeløb_2012-03-31'!C6/12*$C$3%</f>
        <v>17430.65622375</v>
      </c>
      <c r="E90" s="51">
        <f>'Grundbeløb_2012-03-31'!D6/12*$C$3%</f>
        <v>17651.473237500002</v>
      </c>
      <c r="F90" s="51">
        <f>'Grundbeløb_2012-03-31'!E6/12*$C$3%</f>
        <v>17970.708903500003</v>
      </c>
      <c r="G90" s="51">
        <f>'Grundbeløb_2012-03-31'!F6/12*$C$3%</f>
        <v>18191.618503000002</v>
      </c>
      <c r="H90" s="51">
        <f>'Grundbeløb_2012-03-31'!G6/12*$C$3%</f>
        <v>15917.064382750001</v>
      </c>
      <c r="I90" s="4">
        <f>H90*15%</f>
        <v>2387.5596574125002</v>
      </c>
      <c r="J90" s="4">
        <f>H90*17.1%</f>
        <v>2721.8180094502504</v>
      </c>
    </row>
    <row r="91" spans="1:10" x14ac:dyDescent="0.2">
      <c r="A91" s="1" t="s">
        <v>118</v>
      </c>
      <c r="B91" s="1" t="s">
        <v>1</v>
      </c>
      <c r="C91" s="51">
        <f>'Grundbeløb_2012-03-31'!B7/12*$C$3%</f>
        <v>17374.178916249999</v>
      </c>
      <c r="D91" s="51">
        <f>'Grundbeløb_2012-03-31'!C7/12*$C$3%</f>
        <v>17701.191785250001</v>
      </c>
      <c r="E91" s="51">
        <f>'Grundbeløb_2012-03-31'!D7/12*$C$3%</f>
        <v>17927.563944000001</v>
      </c>
      <c r="F91" s="51">
        <f>'Grundbeløb_2012-03-31'!E7/12*$C$3%</f>
        <v>18254.299055749998</v>
      </c>
      <c r="G91" s="51">
        <f>'Grundbeløb_2012-03-31'!F7/12*$C$3%</f>
        <v>18480.763800250003</v>
      </c>
      <c r="H91" s="51">
        <f>'Grundbeløb_2012-03-31'!G7/12*$C$3%</f>
        <v>16163.342477750002</v>
      </c>
      <c r="I91" s="4">
        <f t="shared" ref="I91:I145" si="19">H91*15%</f>
        <v>2424.5013716625003</v>
      </c>
      <c r="J91" s="4">
        <f t="shared" ref="J91:J145" si="20">H91*17.1%</f>
        <v>2763.9315636952506</v>
      </c>
    </row>
    <row r="92" spans="1:10" x14ac:dyDescent="0.2">
      <c r="A92" s="1" t="s">
        <v>118</v>
      </c>
      <c r="B92" s="1" t="s">
        <v>2</v>
      </c>
      <c r="C92" s="51">
        <f>'Grundbeløb_2012-03-31'!B8/12*$C$3%</f>
        <v>17644.15896325</v>
      </c>
      <c r="D92" s="51">
        <f>'Grundbeløb_2012-03-31'!C8/12*$C$3%</f>
        <v>17978.94903525</v>
      </c>
      <c r="E92" s="51">
        <f>'Grundbeløb_2012-03-31'!D8/12*$C$3%</f>
        <v>18210.876339000002</v>
      </c>
      <c r="F92" s="51">
        <f>'Grundbeløb_2012-03-31'!E8/12*$C$3%</f>
        <v>18545.666410999998</v>
      </c>
      <c r="G92" s="51">
        <f>'Grundbeløb_2012-03-31'!F8/12*$C$3%</f>
        <v>18777.686300500001</v>
      </c>
      <c r="H92" s="51">
        <f>'Grundbeløb_2012-03-31'!G8/12*$C$3%</f>
        <v>16416.28674675</v>
      </c>
      <c r="I92" s="4">
        <f t="shared" si="19"/>
        <v>2462.4430120124998</v>
      </c>
      <c r="J92" s="4">
        <f t="shared" si="20"/>
        <v>2807.1850336942503</v>
      </c>
    </row>
    <row r="93" spans="1:10" x14ac:dyDescent="0.2">
      <c r="A93" s="1" t="s">
        <v>118</v>
      </c>
      <c r="B93" s="1" t="s">
        <v>3</v>
      </c>
      <c r="C93" s="51">
        <f>'Grundbeløb_2012-03-31'!B9/12*$C$3%</f>
        <v>17921.54587025</v>
      </c>
      <c r="D93" s="51">
        <f>'Grundbeløb_2012-03-31'!C9/12*$C$3%</f>
        <v>18264.761245500002</v>
      </c>
      <c r="E93" s="51">
        <f>'Grundbeløb_2012-03-31'!D9/12*$C$3%</f>
        <v>18502.33628</v>
      </c>
      <c r="F93" s="51">
        <f>'Grundbeløb_2012-03-31'!E9/12*$C$3%</f>
        <v>18845.36648375</v>
      </c>
      <c r="G93" s="51">
        <f>'Grundbeløb_2012-03-31'!F9/12*$C$3%</f>
        <v>19082.848932500001</v>
      </c>
      <c r="H93" s="51">
        <f>'Grundbeløb_2012-03-31'!G9/12*$C$3%</f>
        <v>16676.26753275</v>
      </c>
      <c r="I93" s="4">
        <f t="shared" si="19"/>
        <v>2501.4401299124997</v>
      </c>
      <c r="J93" s="4">
        <f t="shared" si="20"/>
        <v>2851.6417481002504</v>
      </c>
    </row>
    <row r="94" spans="1:10" x14ac:dyDescent="0.2">
      <c r="A94" s="1" t="s">
        <v>118</v>
      </c>
      <c r="B94" s="1" t="s">
        <v>4</v>
      </c>
      <c r="C94" s="51">
        <f>'Grundbeløb_2012-03-31'!B10/12*$C$3%</f>
        <v>18206.52480875</v>
      </c>
      <c r="D94" s="51">
        <f>'Grundbeløb_2012-03-31'!C10/12*$C$3%</f>
        <v>18558.0729015</v>
      </c>
      <c r="E94" s="51">
        <f>'Grundbeløb_2012-03-31'!D10/12*$C$3%</f>
        <v>18801.573424000002</v>
      </c>
      <c r="F94" s="51">
        <f>'Grundbeløb_2012-03-31'!E10/12*$C$3%</f>
        <v>19153.121516749998</v>
      </c>
      <c r="G94" s="51">
        <f>'Grundbeløb_2012-03-31'!F10/12*$C$3%</f>
        <v>19396.436867749999</v>
      </c>
      <c r="H94" s="51">
        <f>'Grundbeløb_2012-03-31'!G10/12*$C$3%</f>
        <v>16943.284835750001</v>
      </c>
      <c r="I94" s="4">
        <f t="shared" si="19"/>
        <v>2541.4927253625001</v>
      </c>
      <c r="J94" s="4">
        <f t="shared" si="20"/>
        <v>2897.3017069132502</v>
      </c>
    </row>
    <row r="95" spans="1:10" x14ac:dyDescent="0.2">
      <c r="A95" s="1" t="s">
        <v>119</v>
      </c>
      <c r="B95" s="1" t="s">
        <v>5</v>
      </c>
      <c r="C95" s="51">
        <f>'Grundbeløb_2012-03-31'!B11/12*$C$3%</f>
        <v>18499.5587075</v>
      </c>
      <c r="D95" s="51">
        <f>'Grundbeløb_2012-03-31'!C11/12*$C$3%</f>
        <v>18859.717274999999</v>
      </c>
      <c r="E95" s="51">
        <f>'Grundbeløb_2012-03-31'!D11/12*$C$3%</f>
        <v>19109.235871249999</v>
      </c>
      <c r="F95" s="51">
        <f>'Grundbeløb_2012-03-31'!E11/12*$C$3%</f>
        <v>19469.394438750001</v>
      </c>
      <c r="G95" s="51">
        <f>'Grundbeløb_2012-03-31'!F11/12*$C$3%</f>
        <v>19718.727863500004</v>
      </c>
      <c r="H95" s="51">
        <f>'Grundbeløb_2012-03-31'!G11/12*$C$3%</f>
        <v>17217.801584500001</v>
      </c>
      <c r="I95" s="4">
        <f t="shared" si="19"/>
        <v>2582.670237675</v>
      </c>
      <c r="J95" s="4">
        <f t="shared" si="20"/>
        <v>2944.2440709495004</v>
      </c>
    </row>
    <row r="96" spans="1:10" x14ac:dyDescent="0.2">
      <c r="A96" s="1" t="s">
        <v>120</v>
      </c>
      <c r="B96" s="1" t="s">
        <v>6</v>
      </c>
      <c r="C96" s="51">
        <f>'Grundbeløb_2012-03-31'!B12/12*$C$3%</f>
        <v>18800.277223500001</v>
      </c>
      <c r="D96" s="51">
        <f>'Grundbeløb_2012-03-31'!C12/12*$C$3%</f>
        <v>19169.416608750002</v>
      </c>
      <c r="E96" s="51">
        <f>'Grundbeløb_2012-03-31'!D12/12*$C$3%</f>
        <v>19424.953278749999</v>
      </c>
      <c r="F96" s="51">
        <f>'Grundbeløb_2012-03-31'!E12/12*$C$3%</f>
        <v>19794.092664</v>
      </c>
      <c r="G96" s="51">
        <f>'Grundbeløb_2012-03-31'!F12/12*$C$3%</f>
        <v>20049.536748250001</v>
      </c>
      <c r="H96" s="51">
        <f>'Grundbeløb_2012-03-31'!G12/12*$C$3%</f>
        <v>17499.6326075</v>
      </c>
      <c r="I96" s="4">
        <f t="shared" si="19"/>
        <v>2624.9448911249997</v>
      </c>
      <c r="J96" s="4">
        <f t="shared" si="20"/>
        <v>2992.4371758825</v>
      </c>
    </row>
    <row r="97" spans="1:10" x14ac:dyDescent="0.2">
      <c r="A97" s="1" t="s">
        <v>121</v>
      </c>
      <c r="B97" s="1" t="s">
        <v>7</v>
      </c>
      <c r="C97" s="51">
        <f>'Grundbeløb_2012-03-31'!B13/12*$C$3%</f>
        <v>19109.328457000003</v>
      </c>
      <c r="D97" s="51">
        <f>'Grundbeløb_2012-03-31'!C13/12*$C$3%</f>
        <v>19487.633831500003</v>
      </c>
      <c r="E97" s="51">
        <f>'Grundbeløb_2012-03-31'!D13/12*$C$3%</f>
        <v>19749.558918250001</v>
      </c>
      <c r="F97" s="51">
        <f>'Grundbeløb_2012-03-31'!E13/12*$C$3%</f>
        <v>20127.86429275</v>
      </c>
      <c r="G97" s="51">
        <f>'Grundbeløb_2012-03-31'!F13/12*$C$3%</f>
        <v>20389.789379500002</v>
      </c>
      <c r="H97" s="51">
        <f>'Grundbeløb_2012-03-31'!G13/12*$C$3%</f>
        <v>17789.426005000001</v>
      </c>
      <c r="I97" s="4">
        <f t="shared" si="19"/>
        <v>2668.4139007500003</v>
      </c>
      <c r="J97" s="4">
        <f t="shared" si="20"/>
        <v>3041.9918468550004</v>
      </c>
    </row>
    <row r="98" spans="1:10" x14ac:dyDescent="0.2">
      <c r="A98" s="1" t="s">
        <v>122</v>
      </c>
      <c r="B98" s="1" t="s">
        <v>8</v>
      </c>
      <c r="C98" s="51">
        <f>'Grundbeløb_2012-03-31'!B14/12*$C$3%</f>
        <v>19427.175336750002</v>
      </c>
      <c r="D98" s="51">
        <f>'Grundbeløb_2012-03-31'!C14/12*$C$3%</f>
        <v>19814.739286249998</v>
      </c>
      <c r="E98" s="51">
        <f>'Grundbeløb_2012-03-31'!D14/12*$C$3%</f>
        <v>20083.330546999998</v>
      </c>
      <c r="F98" s="51">
        <f>'Grundbeløb_2012-03-31'!E14/12*$C$3%</f>
        <v>20470.894496500001</v>
      </c>
      <c r="G98" s="51">
        <f>'Grundbeløb_2012-03-31'!F14/12*$C$3%</f>
        <v>20739.3931715</v>
      </c>
      <c r="H98" s="51">
        <f>'Grundbeløb_2012-03-31'!G14/12*$C$3%</f>
        <v>18087.089191250001</v>
      </c>
      <c r="I98" s="4">
        <f t="shared" si="19"/>
        <v>2713.0633786875001</v>
      </c>
      <c r="J98" s="4">
        <f t="shared" si="20"/>
        <v>3092.8922517037504</v>
      </c>
    </row>
    <row r="99" spans="1:10" x14ac:dyDescent="0.2">
      <c r="A99" s="1" t="s">
        <v>122</v>
      </c>
      <c r="B99" s="1" t="s">
        <v>9</v>
      </c>
      <c r="C99" s="51">
        <f>'Grundbeløb_2012-03-31'!B15/12*$C$3%</f>
        <v>19753.447519750003</v>
      </c>
      <c r="D99" s="51">
        <f>'Grundbeløb_2012-03-31'!C15/12*$C$3%</f>
        <v>20150.918144500003</v>
      </c>
      <c r="E99" s="51">
        <f>'Grundbeløb_2012-03-31'!D15/12*$C$3%</f>
        <v>20425.99040775</v>
      </c>
      <c r="F99" s="51">
        <f>'Grundbeløb_2012-03-31'!E15/12*$C$3%</f>
        <v>20823.368446750002</v>
      </c>
      <c r="G99" s="51">
        <f>'Grundbeløb_2012-03-31'!F15/12*$C$3%</f>
        <v>21098.625881500004</v>
      </c>
      <c r="H99" s="51">
        <f>'Grundbeløb_2012-03-31'!G15/12*$C$3%</f>
        <v>18393.085095000002</v>
      </c>
      <c r="I99" s="4">
        <f t="shared" si="19"/>
        <v>2758.9627642500004</v>
      </c>
      <c r="J99" s="4">
        <f t="shared" si="20"/>
        <v>3145.2175512450008</v>
      </c>
    </row>
    <row r="100" spans="1:10" x14ac:dyDescent="0.2">
      <c r="A100" s="1" t="s">
        <v>123</v>
      </c>
      <c r="B100" s="1" t="s">
        <v>10</v>
      </c>
      <c r="C100" s="51">
        <f>'Grundbeløb_2012-03-31'!B16/12*$C$3%</f>
        <v>20010.928490500002</v>
      </c>
      <c r="D100" s="51">
        <f>'Grundbeløb_2012-03-31'!C16/12*$C$3%</f>
        <v>20418.213204750002</v>
      </c>
      <c r="E100" s="51">
        <f>'Grundbeløb_2012-03-31'!D16/12*$C$3%</f>
        <v>20700.229399249998</v>
      </c>
      <c r="F100" s="51">
        <f>'Grundbeløb_2012-03-31'!E16/12*$C$3%</f>
        <v>21107.514113500001</v>
      </c>
      <c r="G100" s="51">
        <f>'Grundbeløb_2012-03-31'!F16/12*$C$3%</f>
        <v>21389.437722250001</v>
      </c>
      <c r="H100" s="51">
        <f>'Grundbeløb_2012-03-31'!G16/12*$C$3%</f>
        <v>18707.3211305</v>
      </c>
      <c r="I100" s="4">
        <f t="shared" si="19"/>
        <v>2806.0981695750002</v>
      </c>
      <c r="J100" s="4">
        <f t="shared" si="20"/>
        <v>3198.9519133155004</v>
      </c>
    </row>
    <row r="101" spans="1:10" x14ac:dyDescent="0.2">
      <c r="A101" s="1" t="s">
        <v>124</v>
      </c>
      <c r="B101" s="1" t="s">
        <v>11</v>
      </c>
      <c r="C101" s="51">
        <f>'Grundbeløb_2012-03-31'!B17/12*$C$3%</f>
        <v>20355.440066250001</v>
      </c>
      <c r="D101" s="51">
        <f>'Grundbeløb_2012-03-31'!C17/12*$C$3%</f>
        <v>20773.00179875</v>
      </c>
      <c r="E101" s="51">
        <f>'Grundbeløb_2012-03-31'!D17/12*$C$3%</f>
        <v>21062.239681750001</v>
      </c>
      <c r="F101" s="51">
        <f>'Grundbeløb_2012-03-31'!E17/12*$C$3%</f>
        <v>21479.616242749998</v>
      </c>
      <c r="G101" s="51">
        <f>'Grundbeløb_2012-03-31'!F17/12*$C$3%</f>
        <v>21768.668954250003</v>
      </c>
      <c r="H101" s="51">
        <f>'Grundbeløb_2012-03-31'!G17/12*$C$3%</f>
        <v>19030.260226500002</v>
      </c>
      <c r="I101" s="4">
        <f t="shared" si="19"/>
        <v>2854.5390339750002</v>
      </c>
      <c r="J101" s="4">
        <f t="shared" si="20"/>
        <v>3254.1744987315005</v>
      </c>
    </row>
    <row r="102" spans="1:10" x14ac:dyDescent="0.2">
      <c r="A102" s="1" t="s">
        <v>125</v>
      </c>
      <c r="B102" s="1" t="s">
        <v>12</v>
      </c>
      <c r="C102" s="51">
        <f>'Grundbeløb_2012-03-31'!B18/12*$C$3%</f>
        <v>20709.673145749999</v>
      </c>
      <c r="D102" s="51">
        <f>'Grundbeløb_2012-03-31'!C18/12*$C$3%</f>
        <v>21137.697068000001</v>
      </c>
      <c r="E102" s="51">
        <f>'Grundbeløb_2012-03-31'!D18/12*$C$3%</f>
        <v>21433.971468</v>
      </c>
      <c r="F102" s="51">
        <f>'Grundbeløb_2012-03-31'!E18/12*$C$3%</f>
        <v>21862.180561750003</v>
      </c>
      <c r="G102" s="51">
        <f>'Grundbeløb_2012-03-31'!F18/12*$C$3%</f>
        <v>22158.362376000001</v>
      </c>
      <c r="H102" s="51">
        <f>'Grundbeløb_2012-03-31'!G18/12*$C$3%</f>
        <v>19362.087554500002</v>
      </c>
      <c r="I102" s="4">
        <f t="shared" si="19"/>
        <v>2904.3131331750001</v>
      </c>
      <c r="J102" s="4">
        <f t="shared" si="20"/>
        <v>3310.9169718195008</v>
      </c>
    </row>
    <row r="103" spans="1:10" x14ac:dyDescent="0.2">
      <c r="A103" s="1" t="s">
        <v>126</v>
      </c>
      <c r="B103" s="1" t="s">
        <v>13</v>
      </c>
      <c r="C103" s="51">
        <f>'Grundbeløb_2012-03-31'!B19/12*$C$3%</f>
        <v>21073.535143249999</v>
      </c>
      <c r="D103" s="51">
        <f>'Grundbeløb_2012-03-31'!C19/12*$C$3%</f>
        <v>21512.39159825</v>
      </c>
      <c r="E103" s="51">
        <f>'Grundbeløb_2012-03-31'!D19/12*$C$3%</f>
        <v>21816.165444000002</v>
      </c>
      <c r="F103" s="51">
        <f>'Grundbeløb_2012-03-31'!E19/12*$C$3%</f>
        <v>22254.929313250002</v>
      </c>
      <c r="G103" s="51">
        <f>'Grundbeløb_2012-03-31'!F19/12*$C$3%</f>
        <v>22558.703159000001</v>
      </c>
      <c r="H103" s="51">
        <f>'Grundbeløb_2012-03-31'!G19/12*$C$3%</f>
        <v>19703.08087175</v>
      </c>
      <c r="I103" s="4">
        <f t="shared" si="19"/>
        <v>2955.4621307624998</v>
      </c>
      <c r="J103" s="4">
        <f t="shared" si="20"/>
        <v>3369.2268290692505</v>
      </c>
    </row>
    <row r="104" spans="1:10" x14ac:dyDescent="0.2">
      <c r="A104" s="1" t="s">
        <v>127</v>
      </c>
      <c r="B104" s="1" t="s">
        <v>14</v>
      </c>
      <c r="C104" s="51">
        <f>'Grundbeløb_2012-03-31'!B20/12*$C$3%</f>
        <v>21447.39640175</v>
      </c>
      <c r="D104" s="51">
        <f>'Grundbeløb_2012-03-31'!C20/12*$C$3%</f>
        <v>21897.177975250001</v>
      </c>
      <c r="E104" s="51">
        <f>'Grundbeløb_2012-03-31'!D20/12*$C$3%</f>
        <v>22208.543852500003</v>
      </c>
      <c r="F104" s="51">
        <f>'Grundbeløb_2012-03-31'!E20/12*$C$3%</f>
        <v>22658.510597500001</v>
      </c>
      <c r="G104" s="51">
        <f>'Grundbeløb_2012-03-31'!F20/12*$C$3%</f>
        <v>22969.9690605</v>
      </c>
      <c r="H104" s="51">
        <f>'Grundbeløb_2012-03-31'!G20/12*$C$3%</f>
        <v>20053.332763999999</v>
      </c>
      <c r="I104" s="4">
        <f t="shared" si="19"/>
        <v>3007.9999145999996</v>
      </c>
      <c r="J104" s="4">
        <f t="shared" si="20"/>
        <v>3429.1199026439999</v>
      </c>
    </row>
    <row r="105" spans="1:10" x14ac:dyDescent="0.2">
      <c r="A105" s="1" t="s">
        <v>128</v>
      </c>
      <c r="B105" s="1" t="s">
        <v>15</v>
      </c>
      <c r="C105" s="51">
        <f>'Grundbeløb_2012-03-31'!B21/12*$C$3%</f>
        <v>21733.856712250003</v>
      </c>
      <c r="D105" s="51">
        <f>'Grundbeløb_2012-03-31'!C21/12*$C$3%</f>
        <v>22195.118918749999</v>
      </c>
      <c r="E105" s="51">
        <f>'Grundbeløb_2012-03-31'!D21/12*$C$3%</f>
        <v>22514.53975625</v>
      </c>
      <c r="F105" s="51">
        <f>'Grundbeløb_2012-03-31'!E21/12*$C$3%</f>
        <v>22975.709377000003</v>
      </c>
      <c r="G105" s="51">
        <f>'Grundbeløb_2012-03-31'!F21/12*$C$3%</f>
        <v>23295.130214500001</v>
      </c>
      <c r="H105" s="51">
        <f>'Grundbeløb_2012-03-31'!G21/12*$C$3%</f>
        <v>20413.398745750001</v>
      </c>
      <c r="I105" s="4">
        <f t="shared" si="19"/>
        <v>3062.0098118625001</v>
      </c>
      <c r="J105" s="4">
        <f t="shared" si="20"/>
        <v>3490.6911855232502</v>
      </c>
    </row>
    <row r="106" spans="1:10" x14ac:dyDescent="0.2">
      <c r="A106" s="1" t="s">
        <v>129</v>
      </c>
      <c r="B106" s="1" t="s">
        <v>16</v>
      </c>
      <c r="C106" s="51">
        <f>'Grundbeløb_2012-03-31'!B22/12*$C$3%</f>
        <v>22128.457178749999</v>
      </c>
      <c r="D106" s="51">
        <f>'Grundbeløb_2012-03-31'!C22/12*$C$3%</f>
        <v>22601.4777755</v>
      </c>
      <c r="E106" s="51">
        <f>'Grundbeløb_2012-03-31'!D22/12*$C$3%</f>
        <v>22928.953573250001</v>
      </c>
      <c r="F106" s="51">
        <f>'Grundbeløb_2012-03-31'!E22/12*$C$3%</f>
        <v>23401.881584250001</v>
      </c>
      <c r="G106" s="51">
        <f>'Grundbeløb_2012-03-31'!F22/12*$C$3%</f>
        <v>23729.172210500001</v>
      </c>
      <c r="H106" s="51">
        <f>'Grundbeløb_2012-03-31'!G22/12*$C$3%</f>
        <v>20783.093645500001</v>
      </c>
      <c r="I106" s="4">
        <f t="shared" si="19"/>
        <v>3117.464046825</v>
      </c>
      <c r="J106" s="4">
        <f t="shared" si="20"/>
        <v>3553.9090133805003</v>
      </c>
    </row>
    <row r="107" spans="1:10" x14ac:dyDescent="0.2">
      <c r="A107" s="1" t="s">
        <v>130</v>
      </c>
      <c r="B107" s="1" t="s">
        <v>17</v>
      </c>
      <c r="C107" s="51">
        <f>'Grundbeløb_2012-03-31'!B23/12*$C$3%</f>
        <v>22534.16793525</v>
      </c>
      <c r="D107" s="51">
        <f>'Grundbeløb_2012-03-31'!C23/12*$C$3%</f>
        <v>23019.224679499999</v>
      </c>
      <c r="E107" s="51">
        <f>'Grundbeløb_2012-03-31'!D23/12*$C$3%</f>
        <v>23354.940609000001</v>
      </c>
      <c r="F107" s="51">
        <f>'Grundbeløb_2012-03-31'!E23/12*$C$3%</f>
        <v>23839.9047675</v>
      </c>
      <c r="G107" s="51">
        <f>'Grundbeløb_2012-03-31'!F23/12*$C$3%</f>
        <v>24175.528111249998</v>
      </c>
      <c r="H107" s="51">
        <f>'Grundbeløb_2012-03-31'!G23/12*$C$3%</f>
        <v>21163.158149250001</v>
      </c>
      <c r="I107" s="4">
        <f t="shared" si="19"/>
        <v>3174.4737223874999</v>
      </c>
      <c r="J107" s="4">
        <f t="shared" si="20"/>
        <v>3618.9000435217504</v>
      </c>
    </row>
    <row r="108" spans="1:10" x14ac:dyDescent="0.2">
      <c r="A108" s="1" t="s">
        <v>131</v>
      </c>
      <c r="B108" s="1" t="s">
        <v>18</v>
      </c>
      <c r="C108" s="51">
        <f>'Grundbeløb_2012-03-31'!B24/12*$C$3%</f>
        <v>22836.923337750002</v>
      </c>
      <c r="D108" s="51">
        <f>'Grundbeløb_2012-03-31'!C24/12*$C$3%</f>
        <v>23334.293986750003</v>
      </c>
      <c r="E108" s="51">
        <f>'Grundbeløb_2012-03-31'!D24/12*$C$3%</f>
        <v>23678.435219500003</v>
      </c>
      <c r="F108" s="51">
        <f>'Grundbeløb_2012-03-31'!E24/12*$C$3%</f>
        <v>24175.898454250004</v>
      </c>
      <c r="G108" s="51">
        <f>'Grundbeløb_2012-03-31'!F24/12*$C$3%</f>
        <v>24520.317444250002</v>
      </c>
      <c r="H108" s="51">
        <f>'Grundbeløb_2012-03-31'!G24/12*$C$3%</f>
        <v>21553.684842750001</v>
      </c>
      <c r="I108" s="4">
        <f t="shared" si="19"/>
        <v>3233.0527264124999</v>
      </c>
      <c r="J108" s="4">
        <f t="shared" si="20"/>
        <v>3685.6801081102503</v>
      </c>
    </row>
    <row r="109" spans="1:10" x14ac:dyDescent="0.2">
      <c r="A109" s="1" t="s">
        <v>132</v>
      </c>
      <c r="B109" s="1" t="s">
        <v>19</v>
      </c>
      <c r="C109" s="51">
        <f>'Grundbeløb_2012-03-31'!B25/12*$C$3%</f>
        <v>23151.344544750002</v>
      </c>
      <c r="D109" s="51">
        <f>'Grundbeløb_2012-03-31'!C25/12*$C$3%</f>
        <v>23661.214270000004</v>
      </c>
      <c r="E109" s="51">
        <f>'Grundbeløb_2012-03-31'!D25/12*$C$3%</f>
        <v>24014.336320500002</v>
      </c>
      <c r="F109" s="51">
        <f>'Grundbeløb_2012-03-31'!E25/12*$C$3%</f>
        <v>24524.298631500002</v>
      </c>
      <c r="G109" s="51">
        <f>'Grundbeløb_2012-03-31'!F25/12*$C$3%</f>
        <v>24877.235510500002</v>
      </c>
      <c r="H109" s="51">
        <f>'Grundbeløb_2012-03-31'!G25/12*$C$3%</f>
        <v>21954.858897499998</v>
      </c>
      <c r="I109" s="4">
        <f t="shared" si="19"/>
        <v>3293.2288346249998</v>
      </c>
      <c r="J109" s="4">
        <f t="shared" si="20"/>
        <v>3754.2808714725002</v>
      </c>
    </row>
    <row r="110" spans="1:10" x14ac:dyDescent="0.2">
      <c r="A110" s="1" t="s">
        <v>133</v>
      </c>
      <c r="B110" s="1" t="s">
        <v>20</v>
      </c>
      <c r="C110" s="51">
        <f>'Grundbeløb_2012-03-31'!B26/12*$C$3%</f>
        <v>23534.556964000003</v>
      </c>
      <c r="D110" s="51">
        <f>'Grundbeløb_2012-03-31'!C26/12*$C$3%</f>
        <v>24057.573865750001</v>
      </c>
      <c r="E110" s="51">
        <f>'Grundbeløb_2012-03-31'!D26/12*$C$3%</f>
        <v>24419.676734000001</v>
      </c>
      <c r="F110" s="51">
        <f>'Grundbeløb_2012-03-31'!E26/12*$C$3%</f>
        <v>24942.693635749998</v>
      </c>
      <c r="G110" s="51">
        <f>'Grundbeløb_2012-03-31'!F26/12*$C$3%</f>
        <v>25304.796504000002</v>
      </c>
      <c r="H110" s="51">
        <f>'Grundbeløb_2012-03-31'!G26/12*$C$3%</f>
        <v>22367.143242250004</v>
      </c>
      <c r="I110" s="4">
        <f t="shared" si="19"/>
        <v>3355.0714863375006</v>
      </c>
      <c r="J110" s="4">
        <f t="shared" si="20"/>
        <v>3824.7814944247511</v>
      </c>
    </row>
    <row r="111" spans="1:10" x14ac:dyDescent="0.2">
      <c r="A111" s="1" t="s">
        <v>134</v>
      </c>
      <c r="B111" s="1" t="s">
        <v>21</v>
      </c>
      <c r="C111" s="51">
        <f>'Grundbeløb_2012-03-31'!B27/12*$C$3%</f>
        <v>23889.623315250003</v>
      </c>
      <c r="D111" s="51">
        <f>'Grundbeløb_2012-03-31'!C27/12*$C$3%</f>
        <v>24412.640217</v>
      </c>
      <c r="E111" s="51">
        <f>'Grundbeløb_2012-03-31'!D27/12*$C$3%</f>
        <v>24774.743085250004</v>
      </c>
      <c r="F111" s="51">
        <f>'Grundbeløb_2012-03-31'!E27/12*$C$3%</f>
        <v>25297.759987000001</v>
      </c>
      <c r="G111" s="51">
        <f>'Grundbeløb_2012-03-31'!F27/12*$C$3%</f>
        <v>25659.862855250001</v>
      </c>
      <c r="H111" s="51">
        <f>'Grundbeløb_2012-03-31'!G27/12*$C$3%</f>
        <v>22779.14982975</v>
      </c>
      <c r="I111" s="4">
        <f t="shared" si="19"/>
        <v>3416.8724744625001</v>
      </c>
      <c r="J111" s="4">
        <f t="shared" si="20"/>
        <v>3895.2346208872505</v>
      </c>
    </row>
    <row r="112" spans="1:10" x14ac:dyDescent="0.2">
      <c r="A112" s="1" t="s">
        <v>135</v>
      </c>
      <c r="B112" s="1" t="s">
        <v>22</v>
      </c>
      <c r="C112" s="51">
        <f>'Grundbeløb_2012-03-31'!B28/12*$C$3%</f>
        <v>24270.150747750002</v>
      </c>
      <c r="D112" s="51">
        <f>'Grundbeløb_2012-03-31'!C28/12*$C$3%</f>
        <v>24778.631686750003</v>
      </c>
      <c r="E112" s="51">
        <f>'Grundbeløb_2012-03-31'!D28/12*$C$3%</f>
        <v>25130.920465499999</v>
      </c>
      <c r="F112" s="51">
        <f>'Grundbeløb_2012-03-31'!E28/12*$C$3%</f>
        <v>25639.586575999998</v>
      </c>
      <c r="G112" s="51">
        <f>'Grundbeløb_2012-03-31'!F28/12*$C$3%</f>
        <v>25991.597597500004</v>
      </c>
      <c r="H112" s="51">
        <f>'Grundbeløb_2012-03-31'!G28/12*$C$3%</f>
        <v>23190.230559750002</v>
      </c>
      <c r="I112" s="4">
        <f t="shared" si="19"/>
        <v>3478.5345839625002</v>
      </c>
      <c r="J112" s="4">
        <f t="shared" si="20"/>
        <v>3965.5294257172504</v>
      </c>
    </row>
    <row r="113" spans="1:10" x14ac:dyDescent="0.2">
      <c r="A113" s="1" t="s">
        <v>136</v>
      </c>
      <c r="B113" s="1" t="s">
        <v>23</v>
      </c>
      <c r="C113" s="51">
        <f>'Grundbeløb_2012-03-31'!B29/12*$C$3%</f>
        <v>24662.251399000001</v>
      </c>
      <c r="D113" s="51">
        <f>'Grundbeløb_2012-03-31'!C29/12*$C$3%</f>
        <v>25156.4741325</v>
      </c>
      <c r="E113" s="51">
        <f>'Grundbeløb_2012-03-31'!D29/12*$C$3%</f>
        <v>25498.671064500002</v>
      </c>
      <c r="F113" s="51">
        <f>'Grundbeløb_2012-03-31'!E29/12*$C$3%</f>
        <v>25992.986383750002</v>
      </c>
      <c r="G113" s="51">
        <f>'Grundbeløb_2012-03-31'!F29/12*$C$3%</f>
        <v>26335.183315750004</v>
      </c>
      <c r="H113" s="51">
        <f>'Grundbeløb_2012-03-31'!G29/12*$C$3%</f>
        <v>23612.884508500003</v>
      </c>
      <c r="I113" s="4">
        <f t="shared" si="19"/>
        <v>3541.9326762750002</v>
      </c>
      <c r="J113" s="4">
        <f t="shared" si="20"/>
        <v>4037.803250953501</v>
      </c>
    </row>
    <row r="114" spans="1:10" x14ac:dyDescent="0.2">
      <c r="A114" s="1" t="s">
        <v>137</v>
      </c>
      <c r="B114" s="1" t="s">
        <v>24</v>
      </c>
      <c r="C114" s="51">
        <f>'Grundbeløb_2012-03-31'!B30/12*$C$3%</f>
        <v>25063.055110750003</v>
      </c>
      <c r="D114" s="51">
        <f>'Grundbeløb_2012-03-31'!C30/12*$C$3%</f>
        <v>25541.908609750004</v>
      </c>
      <c r="E114" s="51">
        <f>'Grundbeløb_2012-03-31'!D30/12*$C$3%</f>
        <v>25873.458180499998</v>
      </c>
      <c r="F114" s="51">
        <f>'Grundbeløb_2012-03-31'!E30/12*$C$3%</f>
        <v>26352.311679499999</v>
      </c>
      <c r="G114" s="51">
        <f>'Grundbeløb_2012-03-31'!F30/12*$C$3%</f>
        <v>26683.768664500003</v>
      </c>
      <c r="H114" s="51">
        <f>'Grundbeløb_2012-03-31'!G30/12*$C$3%</f>
        <v>24046.556161500001</v>
      </c>
      <c r="I114" s="4">
        <f t="shared" si="19"/>
        <v>3606.9834242249999</v>
      </c>
      <c r="J114" s="4">
        <f t="shared" si="20"/>
        <v>4111.9611036165006</v>
      </c>
    </row>
    <row r="115" spans="1:10" x14ac:dyDescent="0.2">
      <c r="A115" s="1" t="s">
        <v>138</v>
      </c>
      <c r="B115" s="1" t="s">
        <v>25</v>
      </c>
      <c r="C115" s="51">
        <f>'Grundbeløb_2012-03-31'!B31/12*$C$3%</f>
        <v>25473.209983249999</v>
      </c>
      <c r="D115" s="51">
        <f>'Grundbeløb_2012-03-31'!C31/12*$C$3%</f>
        <v>25935.398047250001</v>
      </c>
      <c r="E115" s="51">
        <f>'Grundbeløb_2012-03-31'!D31/12*$C$3%</f>
        <v>26255.466985000003</v>
      </c>
      <c r="F115" s="51">
        <f>'Grundbeløb_2012-03-31'!E31/12*$C$3%</f>
        <v>26717.747634750001</v>
      </c>
      <c r="G115" s="51">
        <f>'Grundbeløb_2012-03-31'!F31/12*$C$3%</f>
        <v>27037.723986749999</v>
      </c>
      <c r="H115" s="51">
        <f>'Grundbeløb_2012-03-31'!G31/12*$C$3%</f>
        <v>24491.61586175</v>
      </c>
      <c r="I115" s="4">
        <f t="shared" si="19"/>
        <v>3673.7423792625</v>
      </c>
      <c r="J115" s="4">
        <f t="shared" si="20"/>
        <v>4188.0663123592503</v>
      </c>
    </row>
    <row r="116" spans="1:10" x14ac:dyDescent="0.2">
      <c r="A116" s="1" t="s">
        <v>137</v>
      </c>
      <c r="B116" s="1" t="s">
        <v>26</v>
      </c>
      <c r="C116" s="51">
        <f>'Grundbeløb_2012-03-31'!B32/12*$C$3%</f>
        <v>25892.160502000002</v>
      </c>
      <c r="D116" s="51">
        <f>'Grundbeløb_2012-03-31'!C32/12*$C$3%</f>
        <v>26336.572102000002</v>
      </c>
      <c r="E116" s="51">
        <f>'Grundbeløb_2012-03-31'!D32/12*$C$3%</f>
        <v>26644.512306500001</v>
      </c>
      <c r="F116" s="51">
        <f>'Grundbeløb_2012-03-31'!E32/12*$C$3%</f>
        <v>27089.016492250001</v>
      </c>
      <c r="G116" s="51">
        <f>'Grundbeløb_2012-03-31'!F32/12*$C$3%</f>
        <v>27396.864111000003</v>
      </c>
      <c r="H116" s="51">
        <f>'Grundbeløb_2012-03-31'!G32/12*$C$3%</f>
        <v>24948.156195</v>
      </c>
      <c r="I116" s="4">
        <f t="shared" si="19"/>
        <v>3742.2234292499998</v>
      </c>
      <c r="J116" s="4">
        <f t="shared" si="20"/>
        <v>4266.1347093450004</v>
      </c>
    </row>
    <row r="117" spans="1:10" x14ac:dyDescent="0.2">
      <c r="A117" s="1" t="s">
        <v>138</v>
      </c>
      <c r="B117" s="1" t="s">
        <v>27</v>
      </c>
      <c r="C117" s="51">
        <f>'Grundbeløb_2012-03-31'!B33/12*$C$3%</f>
        <v>26320.55476725</v>
      </c>
      <c r="D117" s="51">
        <f>'Grundbeløb_2012-03-31'!C33/12*$C$3%</f>
        <v>26746.264045750002</v>
      </c>
      <c r="E117" s="51">
        <f>'Grundbeløb_2012-03-31'!D33/12*$C$3%</f>
        <v>27040.964488000001</v>
      </c>
      <c r="F117" s="51">
        <f>'Grundbeløb_2012-03-31'!E33/12*$C$3%</f>
        <v>27466.581180749999</v>
      </c>
      <c r="G117" s="51">
        <f>'Grundbeløb_2012-03-31'!F33/12*$C$3%</f>
        <v>27761.37420875</v>
      </c>
      <c r="H117" s="51">
        <f>'Grundbeløb_2012-03-31'!G33/12*$C$3%</f>
        <v>25416.825261499998</v>
      </c>
      <c r="I117" s="4">
        <f t="shared" si="19"/>
        <v>3812.5237892249997</v>
      </c>
      <c r="J117" s="4">
        <f t="shared" si="20"/>
        <v>4346.2771197165002</v>
      </c>
    </row>
    <row r="118" spans="1:10" x14ac:dyDescent="0.2">
      <c r="A118" s="1" t="s">
        <v>137</v>
      </c>
      <c r="B118" s="1" t="s">
        <v>28</v>
      </c>
      <c r="C118" s="51">
        <f>'Grundbeløb_2012-03-31'!B34/12*$C$3%</f>
        <v>26758.577950500003</v>
      </c>
      <c r="D118" s="51">
        <f>'Grundbeløb_2012-03-31'!C34/12*$C$3%</f>
        <v>27164.103535500002</v>
      </c>
      <c r="E118" s="51">
        <f>'Grundbeløb_2012-03-31'!D34/12*$C$3%</f>
        <v>27444.916115250002</v>
      </c>
      <c r="F118" s="51">
        <f>'Grundbeløb_2012-03-31'!E34/12*$C$3%</f>
        <v>27850.441700250001</v>
      </c>
      <c r="G118" s="51">
        <f>'Grundbeløb_2012-03-31'!F34/12*$C$3%</f>
        <v>28131.161694250004</v>
      </c>
      <c r="H118" s="51">
        <f>'Grundbeløb_2012-03-31'!G34/12*$C$3%</f>
        <v>25897.62306125</v>
      </c>
      <c r="I118" s="4">
        <f t="shared" si="19"/>
        <v>3884.6434591875</v>
      </c>
      <c r="J118" s="4">
        <f t="shared" si="20"/>
        <v>4428.4935434737508</v>
      </c>
    </row>
    <row r="119" spans="1:10" x14ac:dyDescent="0.2">
      <c r="A119" s="1" t="s">
        <v>138</v>
      </c>
      <c r="B119" s="1" t="s">
        <v>29</v>
      </c>
      <c r="C119" s="51">
        <f>'Grundbeløb_2012-03-31'!B35/12*$C$3%</f>
        <v>27206.600394749999</v>
      </c>
      <c r="D119" s="51">
        <f>'Grundbeløb_2012-03-31'!C35/12*$C$3%</f>
        <v>27590.646085750002</v>
      </c>
      <c r="E119" s="51">
        <f>'Grundbeløb_2012-03-31'!D35/12*$C$3%</f>
        <v>27856.459774000003</v>
      </c>
      <c r="F119" s="51">
        <f>'Grundbeløb_2012-03-31'!E35/12*$C$3%</f>
        <v>28240.320293500001</v>
      </c>
      <c r="G119" s="51">
        <f>'Grundbeløb_2012-03-31'!F35/12*$C$3%</f>
        <v>28506.226567500002</v>
      </c>
      <c r="H119" s="51">
        <f>'Grundbeløb_2012-03-31'!G35/12*$C$3%</f>
        <v>26391.105108750002</v>
      </c>
      <c r="I119" s="4">
        <f t="shared" si="19"/>
        <v>3958.6657663125002</v>
      </c>
      <c r="J119" s="4">
        <f t="shared" si="20"/>
        <v>4512.8789735962509</v>
      </c>
    </row>
    <row r="120" spans="1:10" x14ac:dyDescent="0.2">
      <c r="A120" s="1" t="s">
        <v>137</v>
      </c>
      <c r="B120" s="1" t="s">
        <v>30</v>
      </c>
      <c r="C120" s="51">
        <f>'Grundbeløb_2012-03-31'!B36/12*$C$3%</f>
        <v>27664.159171250001</v>
      </c>
      <c r="D120" s="51">
        <f>'Grundbeløb_2012-03-31'!C36/12*$C$3%</f>
        <v>28025.336182000003</v>
      </c>
      <c r="E120" s="51">
        <f>'Grundbeløb_2012-03-31'!D36/12*$C$3%</f>
        <v>28275.502878499999</v>
      </c>
      <c r="F120" s="51">
        <f>'Grundbeløb_2012-03-31'!E36/12*$C$3%</f>
        <v>28636.679889250001</v>
      </c>
      <c r="G120" s="51">
        <f>'Grundbeløb_2012-03-31'!F36/12*$C$3%</f>
        <v>28886.754000000001</v>
      </c>
      <c r="H120" s="51">
        <f>'Grundbeløb_2012-03-31'!G36/12*$C$3%</f>
        <v>26897.363989750003</v>
      </c>
      <c r="I120" s="4">
        <f t="shared" si="19"/>
        <v>4034.6045984625002</v>
      </c>
      <c r="J120" s="4">
        <f t="shared" si="20"/>
        <v>4599.4492422472513</v>
      </c>
    </row>
    <row r="121" spans="1:10" x14ac:dyDescent="0.2">
      <c r="A121" s="1" t="s">
        <v>138</v>
      </c>
      <c r="B121" s="1" t="s">
        <v>31</v>
      </c>
      <c r="C121" s="51">
        <f>'Grundbeløb_2012-03-31'!B37/12*$C$3%</f>
        <v>28132.365309000001</v>
      </c>
      <c r="D121" s="51">
        <f>'Grundbeløb_2012-03-31'!C37/12*$C$3%</f>
        <v>28469.192267500002</v>
      </c>
      <c r="E121" s="51">
        <f>'Grundbeløb_2012-03-31'!D37/12*$C$3%</f>
        <v>28702.415771749998</v>
      </c>
      <c r="F121" s="51">
        <f>'Grundbeløb_2012-03-31'!E37/12*$C$3%</f>
        <v>29039.427901750001</v>
      </c>
      <c r="G121" s="51">
        <f>'Grundbeløb_2012-03-31'!F37/12*$C$3%</f>
        <v>29272.55882025</v>
      </c>
      <c r="H121" s="51">
        <f>'Grundbeløb_2012-03-31'!G37/12*$C$3%</f>
        <v>27417.047804500002</v>
      </c>
      <c r="I121" s="4">
        <f t="shared" si="19"/>
        <v>4112.5571706749997</v>
      </c>
      <c r="J121" s="4">
        <f t="shared" si="20"/>
        <v>4688.3151745695004</v>
      </c>
    </row>
    <row r="122" spans="1:10" x14ac:dyDescent="0.2">
      <c r="A122" s="1" t="s">
        <v>139</v>
      </c>
      <c r="B122" s="1" t="s">
        <v>32</v>
      </c>
      <c r="C122" s="51">
        <f>'Grundbeløb_2012-03-31'!B38/12*$C$3%</f>
        <v>28610.478122</v>
      </c>
      <c r="D122" s="51">
        <f>'Grundbeløb_2012-03-31'!C38/12*$C$3%</f>
        <v>28921.47365625</v>
      </c>
      <c r="E122" s="51">
        <f>'Grundbeløb_2012-03-31'!D38/12*$C$3%</f>
        <v>29137.013282250002</v>
      </c>
      <c r="F122" s="51">
        <f>'Grundbeløb_2012-03-31'!E38/12*$C$3%</f>
        <v>29448.101402250002</v>
      </c>
      <c r="G122" s="51">
        <f>'Grundbeløb_2012-03-31'!F38/12*$C$3%</f>
        <v>29663.548442500003</v>
      </c>
      <c r="H122" s="51">
        <f>'Grundbeløb_2012-03-31'!G38/12*$C$3%</f>
        <v>27949.9713815</v>
      </c>
      <c r="I122" s="4">
        <f t="shared" si="19"/>
        <v>4192.4957072249999</v>
      </c>
      <c r="J122" s="4">
        <f t="shared" si="20"/>
        <v>4779.4451062365006</v>
      </c>
    </row>
    <row r="123" spans="1:10" x14ac:dyDescent="0.2">
      <c r="A123" s="1" t="s">
        <v>140</v>
      </c>
      <c r="B123" s="1" t="s">
        <v>33</v>
      </c>
      <c r="C123" s="51">
        <f>'Grundbeløb_2012-03-31'!B39/12*$C$3%</f>
        <v>29099.5160535</v>
      </c>
      <c r="D123" s="51">
        <f>'Grundbeløb_2012-03-31'!C39/12*$C$3%</f>
        <v>29383.291377250003</v>
      </c>
      <c r="E123" s="51">
        <f>'Grundbeløb_2012-03-31'!D39/12*$C$3%</f>
        <v>29579.758338750002</v>
      </c>
      <c r="F123" s="51">
        <f>'Grundbeløb_2012-03-31'!E39/12*$C$3%</f>
        <v>29863.348491000001</v>
      </c>
      <c r="G123" s="51">
        <f>'Grundbeløb_2012-03-31'!F39/12*$C$3%</f>
        <v>30059.815452499999</v>
      </c>
      <c r="H123" s="51">
        <f>'Grundbeløb_2012-03-31'!G39/12*$C$3%</f>
        <v>28497.060578250002</v>
      </c>
      <c r="I123" s="4">
        <f t="shared" si="19"/>
        <v>4274.5590867375004</v>
      </c>
      <c r="J123" s="4">
        <f t="shared" si="20"/>
        <v>4872.9973588807507</v>
      </c>
    </row>
    <row r="124" spans="1:10" x14ac:dyDescent="0.2">
      <c r="A124" s="1" t="s">
        <v>139</v>
      </c>
      <c r="B124" s="1" t="s">
        <v>34</v>
      </c>
      <c r="C124" s="51">
        <f>'Grundbeløb_2012-03-31'!B40/12*$C$3%</f>
        <v>29599.386517750001</v>
      </c>
      <c r="D124" s="51">
        <f>'Grundbeløb_2012-03-31'!C40/12*$C$3%</f>
        <v>29854.275087499998</v>
      </c>
      <c r="E124" s="51">
        <f>'Grundbeløb_2012-03-31'!D40/12*$C$3%</f>
        <v>30030.558355500001</v>
      </c>
      <c r="F124" s="51">
        <f>'Grundbeløb_2012-03-31'!E40/12*$C$3%</f>
        <v>30285.446925250002</v>
      </c>
      <c r="G124" s="51">
        <f>'Grundbeløb_2012-03-31'!F40/12*$C$3%</f>
        <v>30461.730193250001</v>
      </c>
      <c r="H124" s="51">
        <f>'Grundbeløb_2012-03-31'!G40/12*$C$3%</f>
        <v>29058.500566250001</v>
      </c>
      <c r="I124" s="4">
        <f t="shared" si="19"/>
        <v>4358.7750849374997</v>
      </c>
      <c r="J124" s="4">
        <f t="shared" si="20"/>
        <v>4969.0035968287502</v>
      </c>
    </row>
    <row r="125" spans="1:10" x14ac:dyDescent="0.2">
      <c r="A125" s="1" t="s">
        <v>140</v>
      </c>
      <c r="B125" s="1" t="s">
        <v>35</v>
      </c>
      <c r="C125" s="51">
        <f>'Grundbeløb_2012-03-31'!B41/12*$C$3%</f>
        <v>30110.182100500002</v>
      </c>
      <c r="D125" s="51">
        <f>'Grundbeløb_2012-03-31'!C41/12*$C$3%</f>
        <v>30334.239615499999</v>
      </c>
      <c r="E125" s="51">
        <f>'Grundbeløb_2012-03-31'!D41/12*$C$3%</f>
        <v>30489.4133325</v>
      </c>
      <c r="F125" s="51">
        <f>'Grundbeløb_2012-03-31'!E41/12*$C$3%</f>
        <v>30713.563433250001</v>
      </c>
      <c r="G125" s="51">
        <f>'Grundbeløb_2012-03-31'!F41/12*$C$3%</f>
        <v>30868.644564499999</v>
      </c>
      <c r="H125" s="51">
        <f>'Grundbeløb_2012-03-31'!G41/12*$C$3%</f>
        <v>29634.383931250002</v>
      </c>
      <c r="I125" s="4">
        <f t="shared" si="19"/>
        <v>4445.1575896875001</v>
      </c>
      <c r="J125" s="4">
        <f t="shared" si="20"/>
        <v>5067.4796522437509</v>
      </c>
    </row>
    <row r="126" spans="1:10" x14ac:dyDescent="0.2">
      <c r="A126" s="1" t="s">
        <v>139</v>
      </c>
      <c r="B126" s="1" t="s">
        <v>36</v>
      </c>
      <c r="C126" s="51">
        <f>'Grundbeløb_2012-03-31'!B42/12*$C$3%</f>
        <v>30632.273144750001</v>
      </c>
      <c r="D126" s="51">
        <f>'Grundbeløb_2012-03-31'!C42/12*$C$3%</f>
        <v>30823.925647249998</v>
      </c>
      <c r="E126" s="51">
        <f>'Grundbeløb_2012-03-31'!D42/12*$C$3%</f>
        <v>30956.508441250004</v>
      </c>
      <c r="F126" s="51">
        <f>'Grundbeløb_2012-03-31'!E42/12*$C$3%</f>
        <v>31148.160943750001</v>
      </c>
      <c r="G126" s="51">
        <f>'Grundbeløb_2012-03-31'!F42/12*$C$3%</f>
        <v>31280.928909250004</v>
      </c>
      <c r="H126" s="51">
        <f>'Grundbeløb_2012-03-31'!G42/12*$C$3%</f>
        <v>30225.26618775</v>
      </c>
      <c r="I126" s="4">
        <f t="shared" si="19"/>
        <v>4533.7899281624996</v>
      </c>
      <c r="J126" s="4">
        <f t="shared" si="20"/>
        <v>5168.5205181052506</v>
      </c>
    </row>
    <row r="127" spans="1:10" x14ac:dyDescent="0.2">
      <c r="A127" s="1" t="s">
        <v>141</v>
      </c>
      <c r="B127" s="1" t="s">
        <v>37</v>
      </c>
      <c r="C127" s="51">
        <f>'Grundbeløb_2012-03-31'!B43/12*$C$3%</f>
        <v>31183.621286000001</v>
      </c>
      <c r="D127" s="51">
        <f>'Grundbeløb_2012-03-31'!C43/12*$C$3%</f>
        <v>31343.979805000003</v>
      </c>
      <c r="E127" s="51">
        <f>'Grundbeløb_2012-03-31'!D43/12*$C$3%</f>
        <v>31454.99011925</v>
      </c>
      <c r="F127" s="51">
        <f>'Grundbeløb_2012-03-31'!E43/12*$C$3%</f>
        <v>31615.348638250001</v>
      </c>
      <c r="G127" s="51">
        <f>'Grundbeløb_2012-03-31'!F43/12*$C$3%</f>
        <v>31726.544124</v>
      </c>
      <c r="H127" s="51">
        <f>'Grundbeløb_2012-03-31'!G43/12*$C$3%</f>
        <v>30842.998311750001</v>
      </c>
      <c r="I127" s="4">
        <f t="shared" si="19"/>
        <v>4626.4497467624997</v>
      </c>
      <c r="J127" s="4">
        <f t="shared" si="20"/>
        <v>5274.1527113092507</v>
      </c>
    </row>
    <row r="128" spans="1:10" x14ac:dyDescent="0.2">
      <c r="A128" s="1" t="s">
        <v>142</v>
      </c>
      <c r="B128" s="1" t="s">
        <v>38</v>
      </c>
      <c r="C128" s="51">
        <f>'Grundbeløb_2012-03-31'!B44/12*$C$3%</f>
        <v>31740.339400750003</v>
      </c>
      <c r="D128" s="51">
        <f>'Grundbeløb_2012-03-31'!C44/12*$C$3%</f>
        <v>31863.941377000003</v>
      </c>
      <c r="E128" s="51">
        <f>'Grundbeløb_2012-03-31'!D44/12*$C$3%</f>
        <v>31949.490610000004</v>
      </c>
      <c r="F128" s="51">
        <f>'Grundbeløb_2012-03-31'!E44/12*$C$3%</f>
        <v>32072.90741475</v>
      </c>
      <c r="G128" s="51">
        <f>'Grundbeløb_2012-03-31'!F44/12*$C$3%</f>
        <v>32158.456647750001</v>
      </c>
      <c r="H128" s="51">
        <f>'Grundbeløb_2012-03-31'!G44/12*$C$3%</f>
        <v>31478.136556750003</v>
      </c>
      <c r="I128" s="4">
        <f t="shared" si="19"/>
        <v>4721.7204835125003</v>
      </c>
      <c r="J128" s="4">
        <f t="shared" si="20"/>
        <v>5382.7613512042508</v>
      </c>
    </row>
    <row r="129" spans="1:10" x14ac:dyDescent="0.2">
      <c r="A129" s="1" t="s">
        <v>141</v>
      </c>
      <c r="B129" s="1" t="s">
        <v>39</v>
      </c>
      <c r="C129" s="51">
        <f>'Grundbeløb_2012-03-31'!B45/12*$C$3%</f>
        <v>32309.278834500001</v>
      </c>
      <c r="D129" s="51">
        <f>'Grundbeløb_2012-03-31'!C45/12*$C$3%</f>
        <v>32393.717038500003</v>
      </c>
      <c r="E129" s="51">
        <f>'Grundbeløb_2012-03-31'!D45/12*$C$3%</f>
        <v>32452.231232500002</v>
      </c>
      <c r="F129" s="51">
        <f>'Grundbeløb_2012-03-31'!E45/12*$C$3%</f>
        <v>32536.669436500004</v>
      </c>
      <c r="G129" s="51">
        <f>'Grundbeløb_2012-03-31'!F45/12*$C$3%</f>
        <v>32595.1836305</v>
      </c>
      <c r="H129" s="51">
        <f>'Grundbeløb_2012-03-31'!G45/12*$C$3%</f>
        <v>32129.755065250003</v>
      </c>
      <c r="I129" s="4">
        <f t="shared" si="19"/>
        <v>4819.4632597875006</v>
      </c>
      <c r="J129" s="4">
        <f t="shared" si="20"/>
        <v>5494.1881161577512</v>
      </c>
    </row>
    <row r="130" spans="1:10" x14ac:dyDescent="0.2">
      <c r="A130" s="1" t="s">
        <v>143</v>
      </c>
      <c r="B130" s="1" t="s">
        <v>40</v>
      </c>
      <c r="C130" s="51">
        <f>'Grundbeløb_2012-03-31'!B46/12*$C$3%</f>
        <v>32890.624758750004</v>
      </c>
      <c r="D130" s="51">
        <f>'Grundbeløb_2012-03-31'!C46/12*$C$3%</f>
        <v>32933.862304000002</v>
      </c>
      <c r="E130" s="51">
        <f>'Grundbeløb_2012-03-31'!D46/12*$C$3%</f>
        <v>32963.952672749998</v>
      </c>
      <c r="F130" s="51">
        <f>'Grundbeløb_2012-03-31'!E46/12*$C$3%</f>
        <v>33007.28280375</v>
      </c>
      <c r="G130" s="51">
        <f>'Grundbeløb_2012-03-31'!F46/12*$C$3%</f>
        <v>33037.188001000002</v>
      </c>
      <c r="H130" s="51">
        <f>'Grundbeløb_2012-03-31'!G46/12*$C$3%</f>
        <v>32798.40935175</v>
      </c>
      <c r="I130" s="4">
        <f t="shared" si="19"/>
        <v>4919.7614027624995</v>
      </c>
      <c r="J130" s="4">
        <f t="shared" si="20"/>
        <v>5608.5279991492507</v>
      </c>
    </row>
    <row r="131" spans="1:10" x14ac:dyDescent="0.2">
      <c r="A131" s="1" t="s">
        <v>141</v>
      </c>
      <c r="B131" s="1" t="s">
        <v>41</v>
      </c>
      <c r="C131" s="51">
        <f>'Grundbeløb_2012-03-31'!B47/12*$C$3%</f>
        <v>33484.562344999998</v>
      </c>
      <c r="D131" s="51">
        <f>C131</f>
        <v>33484.562344999998</v>
      </c>
      <c r="E131" s="51">
        <f>D131</f>
        <v>33484.562344999998</v>
      </c>
      <c r="F131" s="51">
        <f>E131</f>
        <v>33484.562344999998</v>
      </c>
      <c r="G131" s="51">
        <f>F131</f>
        <v>33484.562344999998</v>
      </c>
      <c r="H131" s="51">
        <f>'Grundbeløb_2012-03-31'!G47/12*$C$3%</f>
        <v>33484.469759250002</v>
      </c>
      <c r="I131" s="4">
        <f t="shared" si="19"/>
        <v>5022.6704638874999</v>
      </c>
      <c r="J131" s="4">
        <f t="shared" si="20"/>
        <v>5725.8443288317503</v>
      </c>
    </row>
    <row r="132" spans="1:10" x14ac:dyDescent="0.2">
      <c r="A132" s="1" t="s">
        <v>143</v>
      </c>
      <c r="B132" s="1" t="s">
        <v>42</v>
      </c>
      <c r="C132" s="51">
        <f>'Grundbeløb_2012-03-31'!B48/12*$C$3%</f>
        <v>34227.933331750006</v>
      </c>
      <c r="D132" s="51">
        <f t="shared" ref="D132:G145" si="21">C132</f>
        <v>34227.933331750006</v>
      </c>
      <c r="E132" s="51">
        <f t="shared" si="21"/>
        <v>34227.933331750006</v>
      </c>
      <c r="F132" s="51">
        <f t="shared" si="21"/>
        <v>34227.933331750006</v>
      </c>
      <c r="G132" s="51">
        <f t="shared" si="21"/>
        <v>34227.933331750006</v>
      </c>
      <c r="H132" s="51">
        <f>'Grundbeløb_2012-03-31'!G48/12*$C$3%</f>
        <v>34227.933331750006</v>
      </c>
      <c r="I132" s="4">
        <f t="shared" si="19"/>
        <v>5134.1899997625005</v>
      </c>
      <c r="J132" s="4">
        <f t="shared" si="20"/>
        <v>5852.9765997292516</v>
      </c>
    </row>
    <row r="133" spans="1:10" x14ac:dyDescent="0.2">
      <c r="A133" s="1" t="s">
        <v>144</v>
      </c>
      <c r="B133" s="1" t="s">
        <v>43</v>
      </c>
      <c r="C133" s="51">
        <f>'Grundbeløb_2012-03-31'!B49/12*$C$3%</f>
        <v>34991.580597749999</v>
      </c>
      <c r="D133" s="51">
        <f t="shared" si="21"/>
        <v>34991.580597749999</v>
      </c>
      <c r="E133" s="51">
        <f t="shared" si="21"/>
        <v>34991.580597749999</v>
      </c>
      <c r="F133" s="51">
        <f t="shared" si="21"/>
        <v>34991.580597749999</v>
      </c>
      <c r="G133" s="51">
        <f t="shared" si="21"/>
        <v>34991.580597749999</v>
      </c>
      <c r="H133" s="51">
        <f>'Grundbeløb_2012-03-31'!G49/12*$C$3%</f>
        <v>34991.580597749999</v>
      </c>
      <c r="I133" s="4">
        <f t="shared" si="19"/>
        <v>5248.7370896624998</v>
      </c>
      <c r="J133" s="4">
        <f t="shared" si="20"/>
        <v>5983.5602822152505</v>
      </c>
    </row>
    <row r="134" spans="1:10" x14ac:dyDescent="0.2">
      <c r="A134" s="1" t="s">
        <v>144</v>
      </c>
      <c r="B134" s="1" t="s">
        <v>44</v>
      </c>
      <c r="C134" s="51">
        <f>'Grundbeløb_2012-03-31'!B50/12*$C$3%</f>
        <v>35776.430000500004</v>
      </c>
      <c r="D134" s="51">
        <f t="shared" si="21"/>
        <v>35776.430000500004</v>
      </c>
      <c r="E134" s="51">
        <f t="shared" si="21"/>
        <v>35776.430000500004</v>
      </c>
      <c r="F134" s="51">
        <f t="shared" si="21"/>
        <v>35776.430000500004</v>
      </c>
      <c r="G134" s="51">
        <f t="shared" si="21"/>
        <v>35776.430000500004</v>
      </c>
      <c r="H134" s="51">
        <f>'Grundbeløb_2012-03-31'!G50/12*$C$3%</f>
        <v>35776.430000500004</v>
      </c>
      <c r="I134" s="4">
        <f t="shared" si="19"/>
        <v>5366.4645000750006</v>
      </c>
      <c r="J134" s="4">
        <f t="shared" si="20"/>
        <v>6117.7695300855012</v>
      </c>
    </row>
    <row r="135" spans="1:10" x14ac:dyDescent="0.2">
      <c r="A135" s="1" t="s">
        <v>145</v>
      </c>
      <c r="B135" s="1" t="s">
        <v>45</v>
      </c>
      <c r="C135" s="51">
        <f>'Grundbeløb_2012-03-31'!B51/12*$C$3%</f>
        <v>36582.944468750007</v>
      </c>
      <c r="D135" s="51">
        <f t="shared" si="21"/>
        <v>36582.944468750007</v>
      </c>
      <c r="E135" s="51">
        <f t="shared" si="21"/>
        <v>36582.944468750007</v>
      </c>
      <c r="F135" s="51">
        <f t="shared" si="21"/>
        <v>36582.944468750007</v>
      </c>
      <c r="G135" s="51">
        <f t="shared" si="21"/>
        <v>36582.944468750007</v>
      </c>
      <c r="H135" s="51">
        <f>'Grundbeløb_2012-03-31'!G51/12*$C$3%</f>
        <v>36582.944468750007</v>
      </c>
      <c r="I135" s="4">
        <f t="shared" si="19"/>
        <v>5487.4416703125007</v>
      </c>
      <c r="J135" s="4">
        <f t="shared" si="20"/>
        <v>6255.6835041562517</v>
      </c>
    </row>
    <row r="136" spans="1:10" x14ac:dyDescent="0.2">
      <c r="A136" s="1" t="s">
        <v>146</v>
      </c>
      <c r="B136" s="1" t="s">
        <v>46</v>
      </c>
      <c r="C136" s="51">
        <f>'Grundbeløb_2012-03-31'!B52/12*$C$3%</f>
        <v>38262.820316750003</v>
      </c>
      <c r="D136" s="51">
        <f t="shared" si="21"/>
        <v>38262.820316750003</v>
      </c>
      <c r="E136" s="51">
        <f t="shared" si="21"/>
        <v>38262.820316750003</v>
      </c>
      <c r="F136" s="51">
        <f t="shared" si="21"/>
        <v>38262.820316750003</v>
      </c>
      <c r="G136" s="51">
        <f t="shared" si="21"/>
        <v>38262.820316750003</v>
      </c>
      <c r="H136" s="51">
        <f>'Grundbeløb_2012-03-31'!G52/12*$C$3%</f>
        <v>38262.820316750003</v>
      </c>
      <c r="I136" s="4">
        <f t="shared" si="19"/>
        <v>5739.4230475125005</v>
      </c>
      <c r="J136" s="4">
        <f t="shared" si="20"/>
        <v>6542.9422741642511</v>
      </c>
    </row>
    <row r="137" spans="1:10" x14ac:dyDescent="0.2">
      <c r="A137" s="1" t="s">
        <v>147</v>
      </c>
      <c r="B137" s="1" t="s">
        <v>47</v>
      </c>
      <c r="C137" s="51">
        <f>'Grundbeløb_2012-03-31'!B53/12*$C$3%</f>
        <v>40832.722979500002</v>
      </c>
      <c r="D137" s="51">
        <f t="shared" si="21"/>
        <v>40832.722979500002</v>
      </c>
      <c r="E137" s="51">
        <f t="shared" si="21"/>
        <v>40832.722979500002</v>
      </c>
      <c r="F137" s="51">
        <f t="shared" si="21"/>
        <v>40832.722979500002</v>
      </c>
      <c r="G137" s="51">
        <f t="shared" si="21"/>
        <v>40832.722979500002</v>
      </c>
      <c r="H137" s="51">
        <f>'Grundbeløb_2012-03-31'!G53/12*$C$3%</f>
        <v>40832.722979500002</v>
      </c>
      <c r="I137" s="4">
        <f t="shared" si="19"/>
        <v>6124.9084469250001</v>
      </c>
      <c r="J137" s="4">
        <f t="shared" si="20"/>
        <v>6982.395629494501</v>
      </c>
    </row>
    <row r="138" spans="1:10" x14ac:dyDescent="0.2">
      <c r="A138" s="1" t="s">
        <v>148</v>
      </c>
      <c r="B138" s="1" t="s">
        <v>48</v>
      </c>
      <c r="C138" s="51">
        <f>'Grundbeløb_2012-03-31'!B54/12*$C$3%</f>
        <v>43680.197720750002</v>
      </c>
      <c r="D138" s="51">
        <f t="shared" si="21"/>
        <v>43680.197720750002</v>
      </c>
      <c r="E138" s="51">
        <f t="shared" si="21"/>
        <v>43680.197720750002</v>
      </c>
      <c r="F138" s="51">
        <f t="shared" si="21"/>
        <v>43680.197720750002</v>
      </c>
      <c r="G138" s="51">
        <f t="shared" si="21"/>
        <v>43680.197720750002</v>
      </c>
      <c r="H138" s="51">
        <f>'Grundbeløb_2012-03-31'!G54/12*$C$3%</f>
        <v>43680.197720750002</v>
      </c>
      <c r="I138" s="4">
        <f t="shared" si="19"/>
        <v>6552.0296581125003</v>
      </c>
      <c r="J138" s="4">
        <f t="shared" si="20"/>
        <v>7469.3138102482508</v>
      </c>
    </row>
    <row r="139" spans="1:10" x14ac:dyDescent="0.2">
      <c r="A139" s="1" t="s">
        <v>149</v>
      </c>
      <c r="B139" s="1" t="s">
        <v>49</v>
      </c>
      <c r="C139" s="51">
        <f>'Grundbeløb_2012-03-31'!B55/12*$C$3%</f>
        <v>48245.878810499999</v>
      </c>
      <c r="D139" s="51">
        <f t="shared" si="21"/>
        <v>48245.878810499999</v>
      </c>
      <c r="E139" s="51">
        <f t="shared" si="21"/>
        <v>48245.878810499999</v>
      </c>
      <c r="F139" s="51">
        <f t="shared" si="21"/>
        <v>48245.878810499999</v>
      </c>
      <c r="G139" s="51">
        <f t="shared" si="21"/>
        <v>48245.878810499999</v>
      </c>
      <c r="H139" s="51">
        <f>'Grundbeløb_2012-03-31'!G55/12*$C$3%</f>
        <v>48245.878810499999</v>
      </c>
      <c r="I139" s="4">
        <f t="shared" si="19"/>
        <v>7236.8818215749998</v>
      </c>
      <c r="J139" s="4">
        <f t="shared" si="20"/>
        <v>8250.0452765954997</v>
      </c>
    </row>
    <row r="140" spans="1:10" x14ac:dyDescent="0.2">
      <c r="A140" s="1" t="s">
        <v>150</v>
      </c>
      <c r="B140" s="1" t="s">
        <v>50</v>
      </c>
      <c r="C140" s="51">
        <f>'Grundbeløb_2012-03-31'!B56/12*$C$3%</f>
        <v>54895.109618250004</v>
      </c>
      <c r="D140" s="51">
        <f t="shared" si="21"/>
        <v>54895.109618250004</v>
      </c>
      <c r="E140" s="51">
        <f t="shared" si="21"/>
        <v>54895.109618250004</v>
      </c>
      <c r="F140" s="51">
        <f t="shared" si="21"/>
        <v>54895.109618250004</v>
      </c>
      <c r="G140" s="51">
        <f t="shared" si="21"/>
        <v>54895.109618250004</v>
      </c>
      <c r="H140" s="51">
        <f>'Grundbeløb_2012-03-31'!G56/12*$C$3%</f>
        <v>54895.202204000008</v>
      </c>
      <c r="I140" s="4">
        <f t="shared" si="19"/>
        <v>8234.2803306000005</v>
      </c>
      <c r="J140" s="4">
        <f t="shared" si="20"/>
        <v>9387.0795768840017</v>
      </c>
    </row>
    <row r="141" spans="1:10" x14ac:dyDescent="0.2">
      <c r="A141" s="1" t="s">
        <v>151</v>
      </c>
      <c r="B141" s="1" t="s">
        <v>51</v>
      </c>
      <c r="C141" s="51">
        <f>'Grundbeløb_2012-03-31'!B57/12*$C$3%</f>
        <v>60272.675149750001</v>
      </c>
      <c r="D141" s="51">
        <f t="shared" si="21"/>
        <v>60272.675149750001</v>
      </c>
      <c r="E141" s="51">
        <f t="shared" si="21"/>
        <v>60272.675149750001</v>
      </c>
      <c r="F141" s="51">
        <f t="shared" si="21"/>
        <v>60272.675149750001</v>
      </c>
      <c r="G141" s="51">
        <f t="shared" si="21"/>
        <v>60272.675149750001</v>
      </c>
      <c r="H141" s="51">
        <f>'Grundbeløb_2012-03-31'!G57/12*$C$3%</f>
        <v>60272.767735500005</v>
      </c>
      <c r="I141" s="4">
        <f t="shared" si="19"/>
        <v>9040.9151603250011</v>
      </c>
      <c r="J141" s="4">
        <f t="shared" si="20"/>
        <v>10306.643282770501</v>
      </c>
    </row>
    <row r="142" spans="1:10" x14ac:dyDescent="0.2">
      <c r="A142" s="1" t="s">
        <v>152</v>
      </c>
      <c r="B142" s="1" t="s">
        <v>52</v>
      </c>
      <c r="C142" s="51">
        <f>'Grundbeløb_2012-03-31'!B58/12*$C$3%</f>
        <v>67440.200985999996</v>
      </c>
      <c r="D142" s="51">
        <f t="shared" si="21"/>
        <v>67440.200985999996</v>
      </c>
      <c r="E142" s="51">
        <f t="shared" si="21"/>
        <v>67440.200985999996</v>
      </c>
      <c r="F142" s="51">
        <f t="shared" si="21"/>
        <v>67440.200985999996</v>
      </c>
      <c r="G142" s="51">
        <f t="shared" si="21"/>
        <v>67440.200985999996</v>
      </c>
      <c r="H142" s="51">
        <f>'Grundbeløb_2012-03-31'!G58/12*$C$3%</f>
        <v>67440.293571750008</v>
      </c>
      <c r="I142" s="4">
        <f t="shared" si="19"/>
        <v>10116.044035762501</v>
      </c>
      <c r="J142" s="4">
        <f t="shared" si="20"/>
        <v>11532.290200769252</v>
      </c>
    </row>
    <row r="143" spans="1:10" x14ac:dyDescent="0.2">
      <c r="A143" s="1" t="s">
        <v>153</v>
      </c>
      <c r="B143" s="1" t="s">
        <v>53</v>
      </c>
      <c r="C143" s="51">
        <f>'Grundbeløb_2012-03-31'!B59/12*$C$3%</f>
        <v>76048.546263750002</v>
      </c>
      <c r="D143" s="51">
        <f t="shared" si="21"/>
        <v>76048.546263750002</v>
      </c>
      <c r="E143" s="51">
        <f t="shared" si="21"/>
        <v>76048.546263750002</v>
      </c>
      <c r="F143" s="51">
        <f t="shared" si="21"/>
        <v>76048.546263750002</v>
      </c>
      <c r="G143" s="51">
        <f t="shared" si="21"/>
        <v>76048.546263750002</v>
      </c>
      <c r="H143" s="51">
        <f>'Grundbeløb_2012-03-31'!G59/12*$C$3%</f>
        <v>76048.546263750002</v>
      </c>
      <c r="I143" s="4">
        <f t="shared" si="19"/>
        <v>11407.281939562499</v>
      </c>
      <c r="J143" s="4">
        <f t="shared" si="20"/>
        <v>13004.301411101251</v>
      </c>
    </row>
    <row r="144" spans="1:10" x14ac:dyDescent="0.2">
      <c r="A144" s="1" t="s">
        <v>154</v>
      </c>
      <c r="B144" s="1" t="s">
        <v>54</v>
      </c>
      <c r="C144" s="51">
        <f>'Grundbeløb_2012-03-31'!B60/12*$C$3%</f>
        <v>85702.184659000006</v>
      </c>
      <c r="D144" s="51">
        <f t="shared" si="21"/>
        <v>85702.184659000006</v>
      </c>
      <c r="E144" s="51">
        <f t="shared" si="21"/>
        <v>85702.184659000006</v>
      </c>
      <c r="F144" s="51">
        <f t="shared" si="21"/>
        <v>85702.184659000006</v>
      </c>
      <c r="G144" s="51">
        <f t="shared" si="21"/>
        <v>85702.184659000006</v>
      </c>
      <c r="H144" s="51">
        <f>'Grundbeløb_2012-03-31'!G60/12*$C$3%</f>
        <v>85702.184659000006</v>
      </c>
      <c r="I144" s="4">
        <f t="shared" si="19"/>
        <v>12855.32769885</v>
      </c>
      <c r="J144" s="4">
        <f t="shared" si="20"/>
        <v>14655.073576689003</v>
      </c>
    </row>
    <row r="145" spans="1:10" x14ac:dyDescent="0.2">
      <c r="A145" s="1" t="s">
        <v>155</v>
      </c>
      <c r="B145" s="1" t="s">
        <v>117</v>
      </c>
      <c r="C145" s="51">
        <f>'Grundbeløb_2012-03-31'!B61/12*$C$3%</f>
        <v>91352.322638500016</v>
      </c>
      <c r="D145" s="51">
        <f t="shared" si="21"/>
        <v>91352.322638500016</v>
      </c>
      <c r="E145" s="51">
        <f t="shared" si="21"/>
        <v>91352.322638500016</v>
      </c>
      <c r="F145" s="51">
        <f t="shared" si="21"/>
        <v>91352.322638500016</v>
      </c>
      <c r="G145" s="51">
        <f t="shared" si="21"/>
        <v>91352.322638500016</v>
      </c>
      <c r="H145" s="51">
        <f>'Grundbeløb_2012-03-31'!G61/12*$C$3%</f>
        <v>91352.322638500016</v>
      </c>
      <c r="I145" s="4">
        <f t="shared" si="19"/>
        <v>13702.848395775001</v>
      </c>
      <c r="J145" s="4">
        <f t="shared" si="20"/>
        <v>15621.247171183504</v>
      </c>
    </row>
  </sheetData>
  <mergeCells count="4">
    <mergeCell ref="H7:H8"/>
    <mergeCell ref="H37:H38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8" scale="85" fitToHeight="0" orientation="portrait" r:id="rId1"/>
  <headerFooter alignWithMargins="0"/>
  <rowBreaks count="1" manualBreakCount="1"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5422-14E0-4C2F-9303-1D63E93BF5BA}">
  <sheetPr>
    <pageSetUpPr fitToPage="1"/>
  </sheetPr>
  <dimension ref="A1:L145"/>
  <sheetViews>
    <sheetView topLeftCell="A85" zoomScaleNormal="100" zoomScaleSheetLayoutView="100" workbookViewId="0">
      <selection activeCell="K36" sqref="K36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3" width="11.7109375" style="7" customWidth="1"/>
    <col min="4" max="4" width="12.42578125" style="7" customWidth="1"/>
    <col min="5" max="7" width="11.7109375" style="7" customWidth="1"/>
    <col min="8" max="8" width="13.140625" style="1" customWidth="1"/>
    <col min="9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61</v>
      </c>
      <c r="B1" s="5" t="s">
        <v>217</v>
      </c>
      <c r="C1" s="5"/>
      <c r="D1" s="6"/>
      <c r="G1" s="53" t="s">
        <v>220</v>
      </c>
      <c r="H1" s="54">
        <v>44228</v>
      </c>
      <c r="I1" s="14"/>
    </row>
    <row r="2" spans="1:12" x14ac:dyDescent="0.2">
      <c r="B2" s="9" t="s">
        <v>218</v>
      </c>
      <c r="C2" s="14">
        <v>10.2211</v>
      </c>
      <c r="I2" s="2"/>
    </row>
    <row r="3" spans="1:12" x14ac:dyDescent="0.2">
      <c r="A3" s="5"/>
      <c r="B3" s="9" t="s">
        <v>219</v>
      </c>
      <c r="C3" s="52">
        <f>C2+100</f>
        <v>110.22110000000001</v>
      </c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185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39" customHeight="1" x14ac:dyDescent="0.2">
      <c r="B7" s="14"/>
      <c r="D7" s="60">
        <v>40999</v>
      </c>
      <c r="E7" s="60">
        <f>$H$1</f>
        <v>44228</v>
      </c>
      <c r="F7" s="60">
        <f>$H$1</f>
        <v>44228</v>
      </c>
      <c r="H7" s="86" t="s">
        <v>158</v>
      </c>
      <c r="I7" s="12"/>
    </row>
    <row r="8" spans="1:12" s="58" customFormat="1" ht="18" customHeight="1" x14ac:dyDescent="0.2">
      <c r="A8" s="55" t="s">
        <v>82</v>
      </c>
      <c r="B8" s="55" t="s">
        <v>97</v>
      </c>
      <c r="C8" s="56"/>
      <c r="D8" s="61" t="s">
        <v>221</v>
      </c>
      <c r="E8" s="61" t="s">
        <v>221</v>
      </c>
      <c r="F8" s="61" t="s">
        <v>222</v>
      </c>
      <c r="G8" s="56"/>
      <c r="H8" s="86"/>
      <c r="I8" s="57"/>
    </row>
    <row r="9" spans="1:12" x14ac:dyDescent="0.2">
      <c r="A9" s="1" t="s">
        <v>99</v>
      </c>
      <c r="B9" s="1" t="s">
        <v>100</v>
      </c>
      <c r="D9" s="39">
        <v>312000</v>
      </c>
      <c r="E9" s="39">
        <f>D9*$C$3%</f>
        <v>343889.83199999999</v>
      </c>
      <c r="F9" s="39">
        <f>E9/12</f>
        <v>28657.486000000001</v>
      </c>
      <c r="H9" s="13">
        <f>F9*17.1%</f>
        <v>4900.4301060000007</v>
      </c>
      <c r="I9" s="13"/>
    </row>
    <row r="10" spans="1:12" x14ac:dyDescent="0.2">
      <c r="A10" s="1" t="s">
        <v>95</v>
      </c>
      <c r="B10" s="1" t="s">
        <v>101</v>
      </c>
      <c r="D10" s="39">
        <v>324000</v>
      </c>
      <c r="E10" s="39">
        <f t="shared" ref="E10:E12" si="0">D10*$C$3%</f>
        <v>357116.364</v>
      </c>
      <c r="F10" s="39">
        <f t="shared" ref="F10:F12" si="1">E10/12</f>
        <v>29759.697</v>
      </c>
      <c r="H10" s="13">
        <f t="shared" ref="H10:H12" si="2">F10*17.1%</f>
        <v>5088.908187</v>
      </c>
      <c r="I10" s="13"/>
      <c r="L10" s="4"/>
    </row>
    <row r="11" spans="1:12" x14ac:dyDescent="0.2">
      <c r="B11" s="1" t="s">
        <v>102</v>
      </c>
      <c r="D11" s="39">
        <v>348000</v>
      </c>
      <c r="E11" s="39">
        <f t="shared" si="0"/>
        <v>383569.42800000001</v>
      </c>
      <c r="F11" s="39">
        <f t="shared" si="1"/>
        <v>31964.119000000002</v>
      </c>
      <c r="H11" s="13">
        <f t="shared" si="2"/>
        <v>5465.8643490000004</v>
      </c>
      <c r="I11" s="13"/>
    </row>
    <row r="12" spans="1:12" x14ac:dyDescent="0.2">
      <c r="B12" s="1" t="s">
        <v>103</v>
      </c>
      <c r="D12" s="39">
        <v>372000</v>
      </c>
      <c r="E12" s="39">
        <f t="shared" si="0"/>
        <v>410022.49200000003</v>
      </c>
      <c r="F12" s="39">
        <f t="shared" si="1"/>
        <v>34168.541000000005</v>
      </c>
      <c r="H12" s="13">
        <f t="shared" si="2"/>
        <v>5842.8205110000008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74</v>
      </c>
      <c r="B14" s="14"/>
      <c r="D14" s="39"/>
      <c r="E14" s="4"/>
      <c r="F14" s="4"/>
      <c r="H14" s="13"/>
      <c r="I14" s="13"/>
    </row>
    <row r="15" spans="1:12" x14ac:dyDescent="0.2">
      <c r="A15" s="1" t="s">
        <v>108</v>
      </c>
      <c r="B15" s="1" t="s">
        <v>80</v>
      </c>
      <c r="D15" s="39">
        <v>15700</v>
      </c>
      <c r="E15" s="39">
        <f t="shared" ref="E15:E16" si="3">D15*$C$3%</f>
        <v>17304.7127</v>
      </c>
      <c r="F15" s="39">
        <f t="shared" ref="F15:F16" si="4">E15/12</f>
        <v>1442.0593916666667</v>
      </c>
      <c r="H15" s="13">
        <f>F15*17.1%</f>
        <v>246.59215597500003</v>
      </c>
      <c r="I15" s="13"/>
    </row>
    <row r="16" spans="1:12" x14ac:dyDescent="0.2">
      <c r="A16" s="1" t="s">
        <v>160</v>
      </c>
      <c r="D16" s="39">
        <v>9300</v>
      </c>
      <c r="E16" s="39">
        <f t="shared" si="3"/>
        <v>10250.5623</v>
      </c>
      <c r="F16" s="39">
        <f t="shared" si="4"/>
        <v>854.213525</v>
      </c>
      <c r="H16" s="13">
        <f t="shared" ref="H16:H20" si="5">F16*17.1%</f>
        <v>146.07051277500003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83</v>
      </c>
      <c r="D18" s="4"/>
      <c r="E18" s="4"/>
      <c r="F18" s="4"/>
      <c r="H18" s="13"/>
      <c r="I18" s="13"/>
    </row>
    <row r="19" spans="1:9" x14ac:dyDescent="0.2">
      <c r="A19" s="1" t="s">
        <v>109</v>
      </c>
      <c r="B19" s="1" t="s">
        <v>75</v>
      </c>
      <c r="D19" s="39">
        <v>6600</v>
      </c>
      <c r="E19" s="39">
        <f t="shared" ref="E19:E20" si="6">D19*$C$3%</f>
        <v>7274.5925999999999</v>
      </c>
      <c r="F19" s="39">
        <f t="shared" ref="F19:F20" si="7">E19/12</f>
        <v>606.21605</v>
      </c>
      <c r="H19" s="13">
        <f>F19*17.1%</f>
        <v>103.66294455000001</v>
      </c>
      <c r="I19" s="13"/>
    </row>
    <row r="20" spans="1:9" x14ac:dyDescent="0.2">
      <c r="B20" s="1" t="s">
        <v>76</v>
      </c>
      <c r="D20" s="39">
        <v>13100</v>
      </c>
      <c r="E20" s="39">
        <f t="shared" si="6"/>
        <v>14438.964100000001</v>
      </c>
      <c r="F20" s="39">
        <f t="shared" si="7"/>
        <v>1203.2470083333335</v>
      </c>
      <c r="H20" s="13">
        <f t="shared" si="5"/>
        <v>205.75523842500004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62</v>
      </c>
      <c r="B22" s="14" t="s">
        <v>104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159</v>
      </c>
      <c r="B23" s="1" t="s">
        <v>105</v>
      </c>
      <c r="C23" s="37"/>
      <c r="D23" s="39">
        <v>430000</v>
      </c>
      <c r="E23" s="39">
        <f t="shared" ref="E23:E24" si="8">D23*$C$3%</f>
        <v>473950.73000000004</v>
      </c>
      <c r="F23" s="39">
        <f t="shared" ref="F23:F24" si="9">E23/12</f>
        <v>39495.894166666672</v>
      </c>
      <c r="H23" s="13">
        <f>F23*17.1%</f>
        <v>6753.7979025000013</v>
      </c>
      <c r="I23" s="13"/>
    </row>
    <row r="24" spans="1:9" x14ac:dyDescent="0.2">
      <c r="A24" s="1" t="s">
        <v>95</v>
      </c>
      <c r="B24" s="1" t="s">
        <v>106</v>
      </c>
      <c r="C24" s="37"/>
      <c r="D24" s="39">
        <v>550000</v>
      </c>
      <c r="E24" s="39">
        <f t="shared" si="8"/>
        <v>606216.05000000005</v>
      </c>
      <c r="F24" s="39">
        <f t="shared" si="9"/>
        <v>50518.004166666673</v>
      </c>
      <c r="H24" s="13">
        <f t="shared" ref="H24" si="10">F24*17.1%</f>
        <v>8638.5787125000024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62</v>
      </c>
      <c r="B26" s="14" t="s">
        <v>107</v>
      </c>
      <c r="C26" s="37"/>
      <c r="D26" s="39"/>
      <c r="E26" s="39"/>
      <c r="F26" s="39"/>
      <c r="H26" s="13"/>
      <c r="I26" s="4"/>
    </row>
    <row r="27" spans="1:9" x14ac:dyDescent="0.2">
      <c r="A27" s="1" t="s">
        <v>159</v>
      </c>
      <c r="B27" s="1" t="s">
        <v>105</v>
      </c>
      <c r="C27" s="37"/>
      <c r="D27" s="39">
        <v>460000</v>
      </c>
      <c r="E27" s="39">
        <f t="shared" ref="E27:E28" si="11">D27*$C$3%</f>
        <v>507017.06</v>
      </c>
      <c r="F27" s="39">
        <f t="shared" ref="F27:F28" si="12">E27/12</f>
        <v>42251.421666666669</v>
      </c>
      <c r="H27" s="13">
        <f>F27*17.1%</f>
        <v>7224.9931050000014</v>
      </c>
      <c r="I27" s="13"/>
    </row>
    <row r="28" spans="1:9" x14ac:dyDescent="0.2">
      <c r="A28" s="1" t="s">
        <v>95</v>
      </c>
      <c r="B28" s="1" t="s">
        <v>106</v>
      </c>
      <c r="C28" s="37"/>
      <c r="D28" s="39">
        <v>600000</v>
      </c>
      <c r="E28" s="39">
        <f t="shared" si="11"/>
        <v>661326.6</v>
      </c>
      <c r="F28" s="39">
        <f t="shared" si="12"/>
        <v>55110.549999999996</v>
      </c>
      <c r="H28" s="13">
        <f t="shared" ref="H28" si="13">F28*17.1%</f>
        <v>9423.9040499999992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77</v>
      </c>
      <c r="B30" s="14" t="s">
        <v>79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159</v>
      </c>
      <c r="B31" s="1" t="s">
        <v>105</v>
      </c>
      <c r="C31" s="37"/>
      <c r="D31" s="39">
        <v>370000</v>
      </c>
      <c r="E31" s="39">
        <f t="shared" ref="E31:E32" si="14">D31*$C$3%</f>
        <v>407818.07</v>
      </c>
      <c r="F31" s="39">
        <f t="shared" ref="F31:F32" si="15">E31/12</f>
        <v>33984.839166666665</v>
      </c>
      <c r="H31" s="13">
        <f>F31*17.1%</f>
        <v>5811.4074975000003</v>
      </c>
      <c r="I31" s="13"/>
    </row>
    <row r="32" spans="1:9" x14ac:dyDescent="0.2">
      <c r="A32" s="1" t="s">
        <v>95</v>
      </c>
      <c r="B32" s="1" t="s">
        <v>106</v>
      </c>
      <c r="C32" s="37"/>
      <c r="D32" s="39">
        <v>490000</v>
      </c>
      <c r="E32" s="39">
        <f t="shared" si="14"/>
        <v>540083.39</v>
      </c>
      <c r="F32" s="39">
        <f t="shared" si="15"/>
        <v>45006.949166666665</v>
      </c>
      <c r="H32" s="13">
        <f t="shared" ref="H32" si="16">F32*17.1%</f>
        <v>7696.1883075000005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78</v>
      </c>
      <c r="D34" s="4"/>
      <c r="E34" s="4"/>
      <c r="F34" s="39"/>
      <c r="H34" s="13"/>
    </row>
    <row r="35" spans="1:10" x14ac:dyDescent="0.2">
      <c r="A35" s="1" t="s">
        <v>108</v>
      </c>
      <c r="B35" s="1" t="s">
        <v>79</v>
      </c>
      <c r="D35" s="39">
        <v>9300</v>
      </c>
      <c r="E35" s="39">
        <f t="shared" ref="E35" si="17">D35*$C$3%</f>
        <v>10250.5623</v>
      </c>
      <c r="F35" s="39">
        <f t="shared" ref="F35" si="18">E35/12</f>
        <v>854.213525</v>
      </c>
      <c r="H35" s="13">
        <f>F35*17.1%</f>
        <v>146.07051277500003</v>
      </c>
      <c r="I35" s="13"/>
    </row>
    <row r="36" spans="1:10" x14ac:dyDescent="0.2">
      <c r="D36" s="4"/>
      <c r="E36" s="4"/>
      <c r="F36" s="4"/>
    </row>
    <row r="37" spans="1:10" ht="31.5" customHeight="1" x14ac:dyDescent="0.2">
      <c r="D37" s="60">
        <v>40999</v>
      </c>
      <c r="E37" s="60"/>
      <c r="F37" s="60">
        <f>$H$1</f>
        <v>44228</v>
      </c>
      <c r="G37" s="8"/>
      <c r="H37" s="86" t="s">
        <v>164</v>
      </c>
      <c r="I37" s="7"/>
      <c r="J37" s="7"/>
    </row>
    <row r="38" spans="1:10" x14ac:dyDescent="0.2">
      <c r="A38" s="14" t="s">
        <v>112</v>
      </c>
      <c r="B38" s="14" t="s">
        <v>113</v>
      </c>
      <c r="D38" s="68" t="s">
        <v>225</v>
      </c>
      <c r="E38" s="8"/>
      <c r="F38" s="68" t="s">
        <v>225</v>
      </c>
      <c r="G38" s="8"/>
      <c r="H38" s="86"/>
      <c r="I38" s="14"/>
    </row>
    <row r="39" spans="1:10" x14ac:dyDescent="0.2">
      <c r="A39" s="1" t="s">
        <v>93</v>
      </c>
      <c r="B39" s="1" t="s">
        <v>110</v>
      </c>
      <c r="D39" s="39">
        <v>360</v>
      </c>
      <c r="F39" s="39">
        <f>D39*$C$3%</f>
        <v>396.79596000000004</v>
      </c>
      <c r="H39" s="41">
        <v>0</v>
      </c>
      <c r="I39" s="14"/>
    </row>
    <row r="40" spans="1:10" x14ac:dyDescent="0.2">
      <c r="B40" s="1" t="s">
        <v>111</v>
      </c>
      <c r="D40" s="4">
        <v>480</v>
      </c>
      <c r="F40" s="39">
        <f>D40*$C$3%</f>
        <v>529.06128000000001</v>
      </c>
      <c r="H40" s="41">
        <v>0</v>
      </c>
      <c r="I40" s="14"/>
    </row>
    <row r="41" spans="1:10" x14ac:dyDescent="0.2">
      <c r="D41" s="4"/>
      <c r="F41" s="39"/>
      <c r="H41" s="41"/>
      <c r="I41" s="14"/>
    </row>
    <row r="42" spans="1:10" ht="27.75" customHeight="1" x14ac:dyDescent="0.2">
      <c r="A42" s="87" t="s">
        <v>186</v>
      </c>
      <c r="B42" s="87"/>
      <c r="D42" s="4">
        <v>650</v>
      </c>
      <c r="F42" s="39">
        <f>D42*$C$3%</f>
        <v>716.43715000000009</v>
      </c>
      <c r="H42" s="41">
        <v>0</v>
      </c>
      <c r="I42" s="14"/>
    </row>
    <row r="43" spans="1:10" ht="27.75" customHeight="1" x14ac:dyDescent="0.2">
      <c r="A43" s="87" t="s">
        <v>114</v>
      </c>
      <c r="B43" s="87"/>
      <c r="D43" s="4">
        <v>150</v>
      </c>
      <c r="F43" s="39">
        <f>D43*$C$3%</f>
        <v>165.33165</v>
      </c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161</v>
      </c>
      <c r="D45" s="4"/>
      <c r="E45" s="4"/>
      <c r="F45" s="4"/>
      <c r="I45" s="14"/>
    </row>
    <row r="46" spans="1:10" x14ac:dyDescent="0.2">
      <c r="A46" s="1" t="s">
        <v>162</v>
      </c>
      <c r="D46" s="4"/>
      <c r="E46" s="4"/>
      <c r="F46" s="4"/>
    </row>
    <row r="47" spans="1:10" x14ac:dyDescent="0.2">
      <c r="A47" s="1" t="s">
        <v>163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187</v>
      </c>
    </row>
    <row r="50" spans="1:10" x14ac:dyDescent="0.2">
      <c r="A50" s="14"/>
      <c r="E50" s="8" t="s">
        <v>89</v>
      </c>
      <c r="F50" s="8"/>
      <c r="G50" s="8"/>
      <c r="H50" s="14"/>
    </row>
    <row r="51" spans="1:10" x14ac:dyDescent="0.2">
      <c r="A51" s="14" t="s">
        <v>115</v>
      </c>
      <c r="D51" s="43"/>
      <c r="E51" s="7" t="s">
        <v>182</v>
      </c>
      <c r="G51" s="8"/>
      <c r="H51" s="14"/>
    </row>
    <row r="52" spans="1:10" x14ac:dyDescent="0.2">
      <c r="A52" s="1" t="s">
        <v>94</v>
      </c>
      <c r="D52" s="43"/>
      <c r="E52" s="7" t="s">
        <v>184</v>
      </c>
    </row>
    <row r="53" spans="1:10" x14ac:dyDescent="0.2">
      <c r="E53" s="7" t="s">
        <v>177</v>
      </c>
    </row>
    <row r="54" spans="1:10" x14ac:dyDescent="0.2">
      <c r="A54" s="14" t="s">
        <v>91</v>
      </c>
      <c r="E54" s="7" t="s">
        <v>178</v>
      </c>
    </row>
    <row r="55" spans="1:10" x14ac:dyDescent="0.2">
      <c r="A55" s="1" t="s">
        <v>81</v>
      </c>
      <c r="E55" s="7" t="s">
        <v>179</v>
      </c>
    </row>
    <row r="56" spans="1:10" x14ac:dyDescent="0.2">
      <c r="E56" s="7" t="s">
        <v>176</v>
      </c>
    </row>
    <row r="57" spans="1:10" x14ac:dyDescent="0.2">
      <c r="A57" s="14" t="s">
        <v>92</v>
      </c>
    </row>
    <row r="58" spans="1:10" x14ac:dyDescent="0.2">
      <c r="A58" s="1" t="s">
        <v>81</v>
      </c>
      <c r="E58" s="8" t="s">
        <v>170</v>
      </c>
      <c r="I58" s="46">
        <v>2021</v>
      </c>
      <c r="J58" s="46">
        <v>2020</v>
      </c>
    </row>
    <row r="59" spans="1:10" x14ac:dyDescent="0.2">
      <c r="E59" s="7" t="s">
        <v>188</v>
      </c>
      <c r="I59" s="17" t="s">
        <v>215</v>
      </c>
      <c r="J59" s="17" t="s">
        <v>200</v>
      </c>
    </row>
    <row r="60" spans="1:10" x14ac:dyDescent="0.2">
      <c r="A60" s="14" t="s">
        <v>169</v>
      </c>
      <c r="E60" s="7" t="s">
        <v>189</v>
      </c>
      <c r="I60" s="17" t="s">
        <v>216</v>
      </c>
      <c r="J60" s="17" t="s">
        <v>201</v>
      </c>
    </row>
    <row r="61" spans="1:10" x14ac:dyDescent="0.2">
      <c r="E61" s="7" t="s">
        <v>157</v>
      </c>
      <c r="I61" s="17" t="s">
        <v>202</v>
      </c>
      <c r="J61" s="17" t="s">
        <v>202</v>
      </c>
    </row>
    <row r="63" spans="1:10" x14ac:dyDescent="0.2">
      <c r="A63" s="14" t="s">
        <v>90</v>
      </c>
      <c r="B63" s="60">
        <v>40999</v>
      </c>
      <c r="C63" s="60">
        <f>$H$1</f>
        <v>44228</v>
      </c>
      <c r="E63" s="8" t="s">
        <v>214</v>
      </c>
    </row>
    <row r="64" spans="1:10" x14ac:dyDescent="0.2">
      <c r="A64" s="1" t="s">
        <v>165</v>
      </c>
      <c r="B64" s="39">
        <v>6000</v>
      </c>
      <c r="C64" s="39">
        <f>ROUND(B64*$C$3%,0)</f>
        <v>6613</v>
      </c>
      <c r="E64" s="7" t="s">
        <v>64</v>
      </c>
    </row>
    <row r="65" spans="1:10" x14ac:dyDescent="0.2">
      <c r="A65" s="1" t="s">
        <v>166</v>
      </c>
      <c r="B65" s="39">
        <v>7600</v>
      </c>
      <c r="C65" s="39">
        <f>ROUND(B65*$C$3%,0)</f>
        <v>8377</v>
      </c>
      <c r="D65" s="8"/>
      <c r="E65" s="7" t="s">
        <v>65</v>
      </c>
    </row>
    <row r="66" spans="1:10" x14ac:dyDescent="0.2">
      <c r="A66" s="1" t="s">
        <v>167</v>
      </c>
      <c r="B66" s="39">
        <v>9000</v>
      </c>
      <c r="C66" s="39">
        <f>ROUND(B66*$C$3%,0)</f>
        <v>9920</v>
      </c>
      <c r="E66" s="7" t="s">
        <v>66</v>
      </c>
      <c r="J66" s="1" t="s">
        <v>88</v>
      </c>
    </row>
    <row r="67" spans="1:10" x14ac:dyDescent="0.2">
      <c r="A67" s="1" t="s">
        <v>168</v>
      </c>
      <c r="C67" s="1"/>
      <c r="E67" s="7" t="s">
        <v>68</v>
      </c>
      <c r="H67" s="18" t="s">
        <v>84</v>
      </c>
      <c r="I67" s="19">
        <v>0.15</v>
      </c>
      <c r="J67" s="20">
        <v>79.8</v>
      </c>
    </row>
    <row r="68" spans="1:10" x14ac:dyDescent="0.2">
      <c r="A68" s="1" t="s">
        <v>180</v>
      </c>
      <c r="D68" s="1"/>
      <c r="E68" s="7" t="s">
        <v>67</v>
      </c>
      <c r="H68" s="21" t="s">
        <v>85</v>
      </c>
      <c r="I68" s="22">
        <v>0.3</v>
      </c>
      <c r="J68" s="23">
        <v>159.6</v>
      </c>
    </row>
    <row r="69" spans="1:10" x14ac:dyDescent="0.2">
      <c r="A69" s="1" t="s">
        <v>181</v>
      </c>
      <c r="H69" s="21" t="s">
        <v>86</v>
      </c>
      <c r="I69" s="22">
        <v>0.3</v>
      </c>
      <c r="J69" s="23">
        <v>159.6</v>
      </c>
    </row>
    <row r="70" spans="1:10" x14ac:dyDescent="0.2">
      <c r="C70" s="1"/>
      <c r="E70" s="24" t="s">
        <v>63</v>
      </c>
      <c r="H70" s="25" t="s">
        <v>87</v>
      </c>
      <c r="I70" s="26">
        <v>0.25</v>
      </c>
      <c r="J70" s="27">
        <v>133</v>
      </c>
    </row>
    <row r="71" spans="1:10" x14ac:dyDescent="0.2">
      <c r="E71" s="28" t="s">
        <v>205</v>
      </c>
      <c r="F71" s="28"/>
      <c r="G71" s="28"/>
      <c r="H71" s="3"/>
      <c r="I71" s="3"/>
      <c r="J71" s="29">
        <v>532</v>
      </c>
    </row>
    <row r="72" spans="1:10" x14ac:dyDescent="0.2">
      <c r="A72" s="14" t="s">
        <v>194</v>
      </c>
      <c r="E72" s="7" t="s">
        <v>203</v>
      </c>
      <c r="I72" s="30"/>
      <c r="J72" s="13">
        <v>228</v>
      </c>
    </row>
    <row r="73" spans="1:10" x14ac:dyDescent="0.2">
      <c r="A73" s="1" t="s">
        <v>193</v>
      </c>
      <c r="E73" s="7" t="s">
        <v>69</v>
      </c>
    </row>
    <row r="74" spans="1:10" x14ac:dyDescent="0.2">
      <c r="E74" s="7" t="s">
        <v>70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x14ac:dyDescent="0.2">
      <c r="A78" s="14" t="s">
        <v>83</v>
      </c>
      <c r="D78" s="8"/>
      <c r="G78" s="60">
        <v>40999</v>
      </c>
      <c r="H78" s="60">
        <f>$H$1</f>
        <v>44228</v>
      </c>
      <c r="I78" s="60">
        <f>$H$1</f>
        <v>44228</v>
      </c>
    </row>
    <row r="79" spans="1:10" x14ac:dyDescent="0.2">
      <c r="A79" s="1" t="s">
        <v>60</v>
      </c>
      <c r="B79" s="7"/>
      <c r="G79" s="61" t="s">
        <v>226</v>
      </c>
      <c r="H79" s="61" t="s">
        <v>226</v>
      </c>
      <c r="I79" s="61" t="s">
        <v>227</v>
      </c>
    </row>
    <row r="80" spans="1:10" x14ac:dyDescent="0.2">
      <c r="G80" s="37"/>
    </row>
    <row r="81" spans="1:10" x14ac:dyDescent="0.2">
      <c r="A81" s="1" t="s">
        <v>96</v>
      </c>
      <c r="B81" s="1" t="s">
        <v>173</v>
      </c>
      <c r="D81" s="7" t="s">
        <v>174</v>
      </c>
      <c r="G81" s="2">
        <v>13100</v>
      </c>
      <c r="H81" s="39">
        <f>G81*$C$3%</f>
        <v>14438.964100000001</v>
      </c>
      <c r="I81" s="39">
        <f>H81/12</f>
        <v>1203.2470083333335</v>
      </c>
    </row>
    <row r="82" spans="1:10" x14ac:dyDescent="0.2">
      <c r="A82" s="1" t="s">
        <v>96</v>
      </c>
      <c r="B82" s="1" t="s">
        <v>173</v>
      </c>
      <c r="D82" s="7" t="s">
        <v>175</v>
      </c>
      <c r="G82" s="2">
        <v>26200</v>
      </c>
      <c r="H82" s="39">
        <f>G82*$C$3%</f>
        <v>28877.928200000002</v>
      </c>
      <c r="I82" s="39">
        <f>H82/12</f>
        <v>2406.494016666667</v>
      </c>
    </row>
    <row r="83" spans="1:10" x14ac:dyDescent="0.2">
      <c r="G83" s="4"/>
      <c r="H83" s="39"/>
      <c r="I83" s="2"/>
    </row>
    <row r="84" spans="1:10" x14ac:dyDescent="0.2">
      <c r="A84" s="14" t="s">
        <v>73</v>
      </c>
      <c r="G84" s="2"/>
      <c r="H84" s="39"/>
      <c r="I84" s="2"/>
    </row>
    <row r="85" spans="1:10" x14ac:dyDescent="0.2">
      <c r="A85" s="1" t="s">
        <v>96</v>
      </c>
      <c r="B85" s="1" t="s">
        <v>183</v>
      </c>
      <c r="C85" s="7" t="s">
        <v>71</v>
      </c>
      <c r="G85" s="2">
        <v>6600</v>
      </c>
      <c r="H85" s="39">
        <f>G85*$C$3%</f>
        <v>7274.5925999999999</v>
      </c>
      <c r="I85" s="39">
        <f>H85/12</f>
        <v>606.21605</v>
      </c>
    </row>
    <row r="86" spans="1:10" x14ac:dyDescent="0.2">
      <c r="A86" s="1" t="s">
        <v>96</v>
      </c>
      <c r="B86" s="1" t="s">
        <v>183</v>
      </c>
      <c r="C86" s="7" t="s">
        <v>72</v>
      </c>
      <c r="G86" s="2">
        <v>13100</v>
      </c>
      <c r="H86" s="39">
        <f>G86*$C$3%</f>
        <v>14438.964100000001</v>
      </c>
      <c r="I86" s="39">
        <f>H86/12</f>
        <v>1203.2470083333335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228</v>
      </c>
      <c r="B88" s="69">
        <f>H1</f>
        <v>44228</v>
      </c>
      <c r="F88" s="9" t="s">
        <v>219</v>
      </c>
      <c r="G88" s="31">
        <f>C3</f>
        <v>110.22110000000001</v>
      </c>
    </row>
    <row r="89" spans="1:10" ht="51" x14ac:dyDescent="0.2">
      <c r="B89" s="14" t="s">
        <v>156</v>
      </c>
      <c r="C89" s="70" t="s">
        <v>55</v>
      </c>
      <c r="D89" s="33" t="s">
        <v>56</v>
      </c>
      <c r="E89" s="33" t="s">
        <v>57</v>
      </c>
      <c r="F89" s="33" t="s">
        <v>58</v>
      </c>
      <c r="G89" s="33" t="s">
        <v>59</v>
      </c>
      <c r="H89" s="59" t="s">
        <v>116</v>
      </c>
      <c r="I89" s="59" t="s">
        <v>230</v>
      </c>
      <c r="J89" s="59" t="s">
        <v>229</v>
      </c>
    </row>
    <row r="90" spans="1:10" x14ac:dyDescent="0.2">
      <c r="A90" s="1" t="s">
        <v>118</v>
      </c>
      <c r="B90" s="1" t="s">
        <v>0</v>
      </c>
      <c r="C90" s="51">
        <f>'Grundbeløb_2012-03-31'!B6/12*$C$3%</f>
        <v>16975.610865583334</v>
      </c>
      <c r="D90" s="51">
        <f>'Grundbeløb_2012-03-31'!C6/12*$C$3%</f>
        <v>17292.312826249999</v>
      </c>
      <c r="E90" s="51">
        <f>'Grundbeløb_2012-03-31'!D6/12*$C$3%</f>
        <v>17511.377262500002</v>
      </c>
      <c r="F90" s="51">
        <f>'Grundbeløb_2012-03-31'!E6/12*$C$3%</f>
        <v>17828.079223166667</v>
      </c>
      <c r="G90" s="51">
        <f>'Grundbeløb_2012-03-31'!F6/12*$C$3%</f>
        <v>18047.235510333332</v>
      </c>
      <c r="H90" s="51">
        <f>'Grundbeløb_2012-03-31'!G6/12*$C$3%</f>
        <v>15790.734040583333</v>
      </c>
      <c r="I90" s="4">
        <f>H90*15%</f>
        <v>2368.6101060874998</v>
      </c>
      <c r="J90" s="4">
        <f>H90*17.1%</f>
        <v>2700.2155209397501</v>
      </c>
    </row>
    <row r="91" spans="1:10" x14ac:dyDescent="0.2">
      <c r="A91" s="1" t="s">
        <v>118</v>
      </c>
      <c r="B91" s="1" t="s">
        <v>1</v>
      </c>
      <c r="C91" s="51">
        <f>'Grundbeløb_2012-03-31'!B7/12*$C$3%</f>
        <v>17236.283767083332</v>
      </c>
      <c r="D91" s="51">
        <f>'Grundbeløb_2012-03-31'!C7/12*$C$3%</f>
        <v>17560.701204749999</v>
      </c>
      <c r="E91" s="51">
        <f>'Grundbeløb_2012-03-31'!D7/12*$C$3%</f>
        <v>17785.276696000001</v>
      </c>
      <c r="F91" s="51">
        <f>'Grundbeløb_2012-03-31'!E7/12*$C$3%</f>
        <v>18109.418580916667</v>
      </c>
      <c r="G91" s="51">
        <f>'Grundbeløb_2012-03-31'!F7/12*$C$3%</f>
        <v>18334.085923083334</v>
      </c>
      <c r="H91" s="51">
        <f>'Grundbeløb_2012-03-31'!G7/12*$C$3%</f>
        <v>16035.057478916668</v>
      </c>
      <c r="I91" s="4">
        <f t="shared" ref="I91:I145" si="19">H91*15%</f>
        <v>2405.2586218375</v>
      </c>
      <c r="J91" s="4">
        <f t="shared" ref="J91:J145" si="20">H91*17.1%</f>
        <v>2741.9948288947503</v>
      </c>
    </row>
    <row r="92" spans="1:10" x14ac:dyDescent="0.2">
      <c r="A92" s="1" t="s">
        <v>118</v>
      </c>
      <c r="B92" s="1" t="s">
        <v>2</v>
      </c>
      <c r="C92" s="51">
        <f>'Grundbeløb_2012-03-31'!B8/12*$C$3%</f>
        <v>17504.121040083333</v>
      </c>
      <c r="D92" s="51">
        <f>'Grundbeløb_2012-03-31'!C8/12*$C$3%</f>
        <v>17836.253954750002</v>
      </c>
      <c r="E92" s="51">
        <f>'Grundbeløb_2012-03-31'!D8/12*$C$3%</f>
        <v>18066.340501000002</v>
      </c>
      <c r="F92" s="51">
        <f>'Grundbeløb_2012-03-31'!E8/12*$C$3%</f>
        <v>18398.473415666667</v>
      </c>
      <c r="G92" s="51">
        <f>'Grundbeløb_2012-03-31'!F8/12*$C$3%</f>
        <v>18628.651812833337</v>
      </c>
      <c r="H92" s="51">
        <f>'Grundbeløb_2012-03-31'!G8/12*$C$3%</f>
        <v>16285.994183250001</v>
      </c>
      <c r="I92" s="4">
        <f t="shared" si="19"/>
        <v>2442.8991274875002</v>
      </c>
      <c r="J92" s="4">
        <f t="shared" si="20"/>
        <v>2784.9050053357505</v>
      </c>
    </row>
    <row r="93" spans="1:10" x14ac:dyDescent="0.2">
      <c r="A93" s="1" t="s">
        <v>118</v>
      </c>
      <c r="B93" s="1" t="s">
        <v>3</v>
      </c>
      <c r="C93" s="51">
        <f>'Grundbeløb_2012-03-31'!B9/12*$C$3%</f>
        <v>17779.306386416669</v>
      </c>
      <c r="D93" s="51">
        <f>'Grundbeløb_2012-03-31'!C9/12*$C$3%</f>
        <v>18119.7977345</v>
      </c>
      <c r="E93" s="51">
        <f>'Grundbeløb_2012-03-31'!D9/12*$C$3%</f>
        <v>18355.487186666665</v>
      </c>
      <c r="F93" s="51">
        <f>'Grundbeløb_2012-03-31'!E9/12*$C$3%</f>
        <v>18695.794832916665</v>
      </c>
      <c r="G93" s="51">
        <f>'Grundbeløb_2012-03-31'!F9/12*$C$3%</f>
        <v>18931.392434166668</v>
      </c>
      <c r="H93" s="51">
        <f>'Grundbeløb_2012-03-31'!G9/12*$C$3%</f>
        <v>16543.911557250001</v>
      </c>
      <c r="I93" s="4">
        <f t="shared" si="19"/>
        <v>2481.5867335875</v>
      </c>
      <c r="J93" s="4">
        <f t="shared" si="20"/>
        <v>2829.0088762897503</v>
      </c>
    </row>
    <row r="94" spans="1:10" x14ac:dyDescent="0.2">
      <c r="A94" s="1" t="s">
        <v>118</v>
      </c>
      <c r="B94" s="1" t="s">
        <v>4</v>
      </c>
      <c r="C94" s="51">
        <f>'Grundbeløb_2012-03-31'!B10/12*$C$3%</f>
        <v>18062.023507916667</v>
      </c>
      <c r="D94" s="51">
        <f>'Grundbeløb_2012-03-31'!C10/12*$C$3%</f>
        <v>18410.781438500002</v>
      </c>
      <c r="E94" s="51">
        <f>'Grundbeløb_2012-03-31'!D10/12*$C$3%</f>
        <v>18652.349349333337</v>
      </c>
      <c r="F94" s="51">
        <f>'Grundbeløb_2012-03-31'!E10/12*$C$3%</f>
        <v>19001.107279916665</v>
      </c>
      <c r="G94" s="51">
        <f>'Grundbeløb_2012-03-31'!F10/12*$C$3%</f>
        <v>19242.491488916665</v>
      </c>
      <c r="H94" s="51">
        <f>'Grundbeløb_2012-03-31'!G10/12*$C$3%</f>
        <v>16808.809600916669</v>
      </c>
      <c r="I94" s="4">
        <f t="shared" si="19"/>
        <v>2521.3214401375003</v>
      </c>
      <c r="J94" s="4">
        <f t="shared" si="20"/>
        <v>2874.3064417567507</v>
      </c>
    </row>
    <row r="95" spans="1:10" x14ac:dyDescent="0.2">
      <c r="A95" s="1" t="s">
        <v>119</v>
      </c>
      <c r="B95" s="1" t="s">
        <v>5</v>
      </c>
      <c r="C95" s="51">
        <f>'Grundbeløb_2012-03-31'!B11/12*$C$3%</f>
        <v>18352.731659166668</v>
      </c>
      <c r="D95" s="51">
        <f>'Grundbeløb_2012-03-31'!C11/12*$C$3%</f>
        <v>18710.031725000001</v>
      </c>
      <c r="E95" s="51">
        <f>'Grundbeløb_2012-03-31'!D11/12*$C$3%</f>
        <v>18957.569945416668</v>
      </c>
      <c r="F95" s="51">
        <f>'Grundbeløb_2012-03-31'!E11/12*$C$3%</f>
        <v>19314.870011250001</v>
      </c>
      <c r="G95" s="51">
        <f>'Grundbeløb_2012-03-31'!F11/12*$C$3%</f>
        <v>19562.224529833336</v>
      </c>
      <c r="H95" s="51">
        <f>'Grundbeløb_2012-03-31'!G11/12*$C$3%</f>
        <v>17081.147568833334</v>
      </c>
      <c r="I95" s="4">
        <f t="shared" si="19"/>
        <v>2562.172135325</v>
      </c>
      <c r="J95" s="4">
        <f t="shared" si="20"/>
        <v>2920.8762342705004</v>
      </c>
    </row>
    <row r="96" spans="1:10" x14ac:dyDescent="0.2">
      <c r="A96" s="1" t="s">
        <v>120</v>
      </c>
      <c r="B96" s="1" t="s">
        <v>6</v>
      </c>
      <c r="C96" s="51">
        <f>'Grundbeløb_2012-03-31'!B12/12*$C$3%</f>
        <v>18651.063436500001</v>
      </c>
      <c r="D96" s="51">
        <f>'Grundbeløb_2012-03-31'!C12/12*$C$3%</f>
        <v>19017.273041250002</v>
      </c>
      <c r="E96" s="51">
        <f>'Grundbeløb_2012-03-31'!D12/12*$C$3%</f>
        <v>19270.781571250001</v>
      </c>
      <c r="F96" s="51">
        <f>'Grundbeløb_2012-03-31'!E12/12*$C$3%</f>
        <v>19636.991176</v>
      </c>
      <c r="G96" s="51">
        <f>'Grundbeløb_2012-03-31'!F12/12*$C$3%</f>
        <v>19890.407855083336</v>
      </c>
      <c r="H96" s="51">
        <f>'Grundbeløb_2012-03-31'!G12/12*$C$3%</f>
        <v>17360.741759166667</v>
      </c>
      <c r="I96" s="4">
        <f t="shared" si="19"/>
        <v>2604.1112638750001</v>
      </c>
      <c r="J96" s="4">
        <f t="shared" si="20"/>
        <v>2968.6868408175005</v>
      </c>
    </row>
    <row r="97" spans="1:10" x14ac:dyDescent="0.2">
      <c r="A97" s="1" t="s">
        <v>121</v>
      </c>
      <c r="B97" s="1" t="s">
        <v>7</v>
      </c>
      <c r="C97" s="51">
        <f>'Grundbeløb_2012-03-31'!B13/12*$C$3%</f>
        <v>18957.661796333334</v>
      </c>
      <c r="D97" s="51">
        <f>'Grundbeløb_2012-03-31'!C13/12*$C$3%</f>
        <v>19332.964641833336</v>
      </c>
      <c r="E97" s="51">
        <f>'Grundbeløb_2012-03-31'!D13/12*$C$3%</f>
        <v>19592.810885083334</v>
      </c>
      <c r="F97" s="51">
        <f>'Grundbeløb_2012-03-31'!E13/12*$C$3%</f>
        <v>19968.113730583336</v>
      </c>
      <c r="G97" s="51">
        <f>'Grundbeløb_2012-03-31'!F13/12*$C$3%</f>
        <v>20227.959973833335</v>
      </c>
      <c r="H97" s="51">
        <f>'Grundbeløb_2012-03-31'!G13/12*$C$3%</f>
        <v>17648.235128333334</v>
      </c>
      <c r="I97" s="4">
        <f t="shared" si="19"/>
        <v>2647.2352692499999</v>
      </c>
      <c r="J97" s="4">
        <f t="shared" si="20"/>
        <v>3017.8482069450001</v>
      </c>
    </row>
    <row r="98" spans="1:10" x14ac:dyDescent="0.2">
      <c r="A98" s="1" t="s">
        <v>122</v>
      </c>
      <c r="B98" s="1" t="s">
        <v>8</v>
      </c>
      <c r="C98" s="51">
        <f>'Grundbeløb_2012-03-31'!B14/12*$C$3%</f>
        <v>19272.98599325</v>
      </c>
      <c r="D98" s="51">
        <f>'Grundbeløb_2012-03-31'!C14/12*$C$3%</f>
        <v>19657.473930416665</v>
      </c>
      <c r="E98" s="51">
        <f>'Grundbeløb_2012-03-31'!D14/12*$C$3%</f>
        <v>19923.933439666667</v>
      </c>
      <c r="F98" s="51">
        <f>'Grundbeløb_2012-03-31'!E14/12*$C$3%</f>
        <v>20308.421376833336</v>
      </c>
      <c r="G98" s="51">
        <f>'Grundbeløb_2012-03-31'!F14/12*$C$3%</f>
        <v>20574.789035166665</v>
      </c>
      <c r="H98" s="51">
        <f>'Grundbeløb_2012-03-31'!G14/12*$C$3%</f>
        <v>17943.535825416668</v>
      </c>
      <c r="I98" s="4">
        <f t="shared" si="19"/>
        <v>2691.5303738124999</v>
      </c>
      <c r="J98" s="4">
        <f t="shared" si="20"/>
        <v>3068.3446261462504</v>
      </c>
    </row>
    <row r="99" spans="1:10" x14ac:dyDescent="0.2">
      <c r="A99" s="1" t="s">
        <v>122</v>
      </c>
      <c r="B99" s="1" t="s">
        <v>9</v>
      </c>
      <c r="C99" s="51">
        <f>'Grundbeløb_2012-03-31'!B15/12*$C$3%</f>
        <v>19596.668623583337</v>
      </c>
      <c r="D99" s="51">
        <f>'Grundbeløb_2012-03-31'!C15/12*$C$3%</f>
        <v>19990.984608833336</v>
      </c>
      <c r="E99" s="51">
        <f>'Grundbeløb_2012-03-31'!D15/12*$C$3%</f>
        <v>20263.87368225</v>
      </c>
      <c r="F99" s="51">
        <f>'Grundbeløb_2012-03-31'!E15/12*$C$3%</f>
        <v>20658.097816583337</v>
      </c>
      <c r="G99" s="51">
        <f>'Grundbeløb_2012-03-31'!F15/12*$C$3%</f>
        <v>20931.170591833335</v>
      </c>
      <c r="H99" s="51">
        <f>'Grundbeløb_2012-03-31'!G15/12*$C$3%</f>
        <v>18247.103105000002</v>
      </c>
      <c r="I99" s="4">
        <f t="shared" si="19"/>
        <v>2737.0654657500004</v>
      </c>
      <c r="J99" s="4">
        <f t="shared" si="20"/>
        <v>3120.2546309550007</v>
      </c>
    </row>
    <row r="100" spans="1:10" x14ac:dyDescent="0.2">
      <c r="A100" s="1" t="s">
        <v>123</v>
      </c>
      <c r="B100" s="1" t="s">
        <v>10</v>
      </c>
      <c r="C100" s="51">
        <f>'Grundbeløb_2012-03-31'!B16/12*$C$3%</f>
        <v>19852.106022833337</v>
      </c>
      <c r="D100" s="51">
        <f>'Grundbeløb_2012-03-31'!C16/12*$C$3%</f>
        <v>20256.158205250002</v>
      </c>
      <c r="E100" s="51">
        <f>'Grundbeløb_2012-03-31'!D16/12*$C$3%</f>
        <v>20535.936097416667</v>
      </c>
      <c r="F100" s="51">
        <f>'Grundbeløb_2012-03-31'!E16/12*$C$3%</f>
        <v>20939.988279833335</v>
      </c>
      <c r="G100" s="51">
        <f>'Grundbeløb_2012-03-31'!F16/12*$C$3%</f>
        <v>21219.674321083337</v>
      </c>
      <c r="H100" s="51">
        <f>'Grundbeløb_2012-03-31'!G16/12*$C$3%</f>
        <v>18558.845116166667</v>
      </c>
      <c r="I100" s="4">
        <f t="shared" si="19"/>
        <v>2783.8267674250001</v>
      </c>
      <c r="J100" s="4">
        <f t="shared" si="20"/>
        <v>3173.5625148645004</v>
      </c>
    </row>
    <row r="101" spans="1:10" x14ac:dyDescent="0.2">
      <c r="A101" s="1" t="s">
        <v>124</v>
      </c>
      <c r="B101" s="1" t="s">
        <v>11</v>
      </c>
      <c r="C101" s="51">
        <f>'Grundbeløb_2012-03-31'!B17/12*$C$3%</f>
        <v>20193.883283750001</v>
      </c>
      <c r="D101" s="51">
        <f>'Grundbeløb_2012-03-31'!C17/12*$C$3%</f>
        <v>20608.130917916667</v>
      </c>
      <c r="E101" s="51">
        <f>'Grundbeløb_2012-03-31'!D17/12*$C$3%</f>
        <v>20895.073181583335</v>
      </c>
      <c r="F101" s="51">
        <f>'Grundbeløb_2012-03-31'!E17/12*$C$3%</f>
        <v>21309.137113916666</v>
      </c>
      <c r="G101" s="51">
        <f>'Grundbeløb_2012-03-31'!F17/12*$C$3%</f>
        <v>21595.895675750002</v>
      </c>
      <c r="H101" s="51">
        <f>'Grundbeløb_2012-03-31'!G17/12*$C$3%</f>
        <v>18879.2211135</v>
      </c>
      <c r="I101" s="4">
        <f t="shared" si="19"/>
        <v>2831.8831670249997</v>
      </c>
      <c r="J101" s="4">
        <f t="shared" si="20"/>
        <v>3228.3468104085</v>
      </c>
    </row>
    <row r="102" spans="1:10" x14ac:dyDescent="0.2">
      <c r="A102" s="1" t="s">
        <v>125</v>
      </c>
      <c r="B102" s="1" t="s">
        <v>12</v>
      </c>
      <c r="C102" s="51">
        <f>'Grundbeløb_2012-03-31'!B18/12*$C$3%</f>
        <v>20545.304890916665</v>
      </c>
      <c r="D102" s="51">
        <f>'Grundbeløb_2012-03-31'!C18/12*$C$3%</f>
        <v>20969.931678666668</v>
      </c>
      <c r="E102" s="51">
        <f>'Grundbeløb_2012-03-31'!D18/12*$C$3%</f>
        <v>21263.854612000003</v>
      </c>
      <c r="F102" s="51">
        <f>'Grundbeløb_2012-03-31'!E18/12*$C$3%</f>
        <v>21688.665101583334</v>
      </c>
      <c r="G102" s="51">
        <f>'Grundbeløb_2012-03-31'!F18/12*$C$3%</f>
        <v>21982.496184</v>
      </c>
      <c r="H102" s="51">
        <f>'Grundbeløb_2012-03-31'!G18/12*$C$3%</f>
        <v>19208.414798833335</v>
      </c>
      <c r="I102" s="4">
        <f t="shared" si="19"/>
        <v>2881.2622198250001</v>
      </c>
      <c r="J102" s="4">
        <f t="shared" si="20"/>
        <v>3284.6389306005008</v>
      </c>
    </row>
    <row r="103" spans="1:10" x14ac:dyDescent="0.2">
      <c r="A103" s="1" t="s">
        <v>126</v>
      </c>
      <c r="B103" s="1" t="s">
        <v>13</v>
      </c>
      <c r="C103" s="51">
        <f>'Grundbeløb_2012-03-31'!B19/12*$C$3%</f>
        <v>20906.278993416665</v>
      </c>
      <c r="D103" s="51">
        <f>'Grundbeløb_2012-03-31'!C19/12*$C$3%</f>
        <v>21341.652338416665</v>
      </c>
      <c r="E103" s="51">
        <f>'Grundbeløb_2012-03-31'!D19/12*$C$3%</f>
        <v>21643.015196</v>
      </c>
      <c r="F103" s="51">
        <f>'Grundbeløb_2012-03-31'!E19/12*$C$3%</f>
        <v>22078.296690083334</v>
      </c>
      <c r="G103" s="51">
        <f>'Grundbeløb_2012-03-31'!F19/12*$C$3%</f>
        <v>22379.659547666666</v>
      </c>
      <c r="H103" s="51">
        <f>'Grundbeløb_2012-03-31'!G19/12*$C$3%</f>
        <v>19546.701724916667</v>
      </c>
      <c r="I103" s="4">
        <f t="shared" si="19"/>
        <v>2932.0052587374998</v>
      </c>
      <c r="J103" s="4">
        <f t="shared" si="20"/>
        <v>3342.4859949607503</v>
      </c>
    </row>
    <row r="104" spans="1:10" x14ac:dyDescent="0.2">
      <c r="A104" s="1" t="s">
        <v>127</v>
      </c>
      <c r="B104" s="1" t="s">
        <v>14</v>
      </c>
      <c r="C104" s="51">
        <f>'Grundbeløb_2012-03-31'!B20/12*$C$3%</f>
        <v>21277.172994916666</v>
      </c>
      <c r="D104" s="51">
        <f>'Grundbeløb_2012-03-31'!C20/12*$C$3%</f>
        <v>21723.384748083336</v>
      </c>
      <c r="E104" s="51">
        <f>'Grundbeløb_2012-03-31'!D20/12*$C$3%</f>
        <v>22032.279380833337</v>
      </c>
      <c r="F104" s="51">
        <f>'Grundbeløb_2012-03-31'!E20/12*$C$3%</f>
        <v>22478.674835833335</v>
      </c>
      <c r="G104" s="51">
        <f>'Grundbeløb_2012-03-31'!F20/12*$C$3%</f>
        <v>22787.661319500003</v>
      </c>
      <c r="H104" s="51">
        <f>'Grundbeløb_2012-03-31'!G20/12*$C$3%</f>
        <v>19894.173742666666</v>
      </c>
      <c r="I104" s="4">
        <f t="shared" si="19"/>
        <v>2984.1260613999998</v>
      </c>
      <c r="J104" s="4">
        <f t="shared" si="20"/>
        <v>3401.9037099960001</v>
      </c>
    </row>
    <row r="105" spans="1:10" x14ac:dyDescent="0.2">
      <c r="A105" s="1" t="s">
        <v>128</v>
      </c>
      <c r="B105" s="1" t="s">
        <v>15</v>
      </c>
      <c r="C105" s="51">
        <f>'Grundbeløb_2012-03-31'!B21/12*$C$3%</f>
        <v>21561.359731083336</v>
      </c>
      <c r="D105" s="51">
        <f>'Grundbeløb_2012-03-31'!C21/12*$C$3%</f>
        <v>22018.960997916667</v>
      </c>
      <c r="E105" s="51">
        <f>'Grundbeløb_2012-03-31'!D21/12*$C$3%</f>
        <v>22335.846660416668</v>
      </c>
      <c r="F105" s="51">
        <f>'Grundbeløb_2012-03-31'!E21/12*$C$3%</f>
        <v>22793.356076333337</v>
      </c>
      <c r="G105" s="51">
        <f>'Grundbeløb_2012-03-31'!F21/12*$C$3%</f>
        <v>23110.241738833334</v>
      </c>
      <c r="H105" s="51">
        <f>'Grundbeløb_2012-03-31'!G21/12*$C$3%</f>
        <v>20251.381957583337</v>
      </c>
      <c r="I105" s="4">
        <f t="shared" si="19"/>
        <v>3037.7072936375002</v>
      </c>
      <c r="J105" s="4">
        <f t="shared" si="20"/>
        <v>3462.9863147467508</v>
      </c>
    </row>
    <row r="106" spans="1:10" x14ac:dyDescent="0.2">
      <c r="A106" s="1" t="s">
        <v>129</v>
      </c>
      <c r="B106" s="1" t="s">
        <v>16</v>
      </c>
      <c r="C106" s="51">
        <f>'Grundbeløb_2012-03-31'!B22/12*$C$3%</f>
        <v>21952.828337916668</v>
      </c>
      <c r="D106" s="51">
        <f>'Grundbeløb_2012-03-31'!C22/12*$C$3%</f>
        <v>22422.094671166666</v>
      </c>
      <c r="E106" s="51">
        <f>'Grundbeløb_2012-03-31'!D22/12*$C$3%</f>
        <v>22746.971363416666</v>
      </c>
      <c r="F106" s="51">
        <f>'Grundbeløb_2012-03-31'!E22/12*$C$3%</f>
        <v>23216.145845750001</v>
      </c>
      <c r="G106" s="51">
        <f>'Grundbeløb_2012-03-31'!F22/12*$C$3%</f>
        <v>23540.838836166666</v>
      </c>
      <c r="H106" s="51">
        <f>'Grundbeløb_2012-03-31'!G22/12*$C$3%</f>
        <v>20618.142667833337</v>
      </c>
      <c r="I106" s="4">
        <f t="shared" si="19"/>
        <v>3092.7214001750003</v>
      </c>
      <c r="J106" s="4">
        <f t="shared" si="20"/>
        <v>3525.702396199501</v>
      </c>
    </row>
    <row r="107" spans="1:10" x14ac:dyDescent="0.2">
      <c r="A107" s="1" t="s">
        <v>130</v>
      </c>
      <c r="B107" s="1" t="s">
        <v>17</v>
      </c>
      <c r="C107" s="51">
        <f>'Grundbeløb_2012-03-31'!B23/12*$C$3%</f>
        <v>22355.319054750002</v>
      </c>
      <c r="D107" s="51">
        <f>'Grundbeløb_2012-03-31'!C23/12*$C$3%</f>
        <v>22836.526007166667</v>
      </c>
      <c r="E107" s="51">
        <f>'Grundbeløb_2012-03-31'!D23/12*$C$3%</f>
        <v>23169.577431000002</v>
      </c>
      <c r="F107" s="51">
        <f>'Grundbeløb_2012-03-31'!E23/12*$C$3%</f>
        <v>23650.692532500001</v>
      </c>
      <c r="G107" s="51">
        <f>'Grundbeløb_2012-03-31'!F23/12*$C$3%</f>
        <v>23983.652105416666</v>
      </c>
      <c r="H107" s="51">
        <f>'Grundbeløb_2012-03-31'!G23/12*$C$3%</f>
        <v>20995.190680750002</v>
      </c>
      <c r="I107" s="4">
        <f t="shared" si="19"/>
        <v>3149.2786021125003</v>
      </c>
      <c r="J107" s="4">
        <f t="shared" si="20"/>
        <v>3590.1776064082505</v>
      </c>
    </row>
    <row r="108" spans="1:10" x14ac:dyDescent="0.2">
      <c r="A108" s="1" t="s">
        <v>131</v>
      </c>
      <c r="B108" s="1" t="s">
        <v>18</v>
      </c>
      <c r="C108" s="51">
        <f>'Grundbeløb_2012-03-31'!B24/12*$C$3%</f>
        <v>22655.671552250002</v>
      </c>
      <c r="D108" s="51">
        <f>'Grundbeløb_2012-03-31'!C24/12*$C$3%</f>
        <v>23149.094676583336</v>
      </c>
      <c r="E108" s="51">
        <f>'Grundbeløb_2012-03-31'!D24/12*$C$3%</f>
        <v>23490.504533833337</v>
      </c>
      <c r="F108" s="51">
        <f>'Grundbeløb_2012-03-31'!E24/12*$C$3%</f>
        <v>23984.019509083337</v>
      </c>
      <c r="G108" s="51">
        <f>'Grundbeløb_2012-03-31'!F24/12*$C$3%</f>
        <v>24325.704919083335</v>
      </c>
      <c r="H108" s="51">
        <f>'Grundbeløb_2012-03-31'!G24/12*$C$3%</f>
        <v>21382.61784725</v>
      </c>
      <c r="I108" s="4">
        <f t="shared" si="19"/>
        <v>3207.3926770875</v>
      </c>
      <c r="J108" s="4">
        <f t="shared" si="20"/>
        <v>3656.4276518797501</v>
      </c>
    </row>
    <row r="109" spans="1:10" x14ac:dyDescent="0.2">
      <c r="A109" s="1" t="s">
        <v>132</v>
      </c>
      <c r="B109" s="1" t="s">
        <v>19</v>
      </c>
      <c r="C109" s="51">
        <f>'Grundbeløb_2012-03-31'!B25/12*$C$3%</f>
        <v>22967.597265250002</v>
      </c>
      <c r="D109" s="51">
        <f>'Grundbeløb_2012-03-31'!C25/12*$C$3%</f>
        <v>23473.420263333337</v>
      </c>
      <c r="E109" s="51">
        <f>'Grundbeløb_2012-03-31'!D25/12*$C$3%</f>
        <v>23823.739659500003</v>
      </c>
      <c r="F109" s="51">
        <f>'Grundbeløb_2012-03-31'!E25/12*$C$3%</f>
        <v>24329.6545085</v>
      </c>
      <c r="G109" s="51">
        <f>'Grundbeløb_2012-03-31'!F25/12*$C$3%</f>
        <v>24679.790202833337</v>
      </c>
      <c r="H109" s="51">
        <f>'Grundbeløb_2012-03-31'!G25/12*$C$3%</f>
        <v>21780.607869166666</v>
      </c>
      <c r="I109" s="4">
        <f t="shared" si="19"/>
        <v>3267.091180375</v>
      </c>
      <c r="J109" s="4">
        <f t="shared" si="20"/>
        <v>3724.4839456275004</v>
      </c>
    </row>
    <row r="110" spans="1:10" x14ac:dyDescent="0.2">
      <c r="A110" s="1" t="s">
        <v>133</v>
      </c>
      <c r="B110" s="1" t="s">
        <v>20</v>
      </c>
      <c r="C110" s="51">
        <f>'Grundbeløb_2012-03-31'!B26/12*$C$3%</f>
        <v>23347.768209333335</v>
      </c>
      <c r="D110" s="51">
        <f>'Grundbeløb_2012-03-31'!C26/12*$C$3%</f>
        <v>23866.634037583335</v>
      </c>
      <c r="E110" s="51">
        <f>'Grundbeløb_2012-03-31'!D26/12*$C$3%</f>
        <v>24225.862972666666</v>
      </c>
      <c r="F110" s="51">
        <f>'Grundbeløb_2012-03-31'!E26/12*$C$3%</f>
        <v>24744.728800916666</v>
      </c>
      <c r="G110" s="51">
        <f>'Grundbeløb_2012-03-31'!F26/12*$C$3%</f>
        <v>25103.957736</v>
      </c>
      <c r="H110" s="51">
        <f>'Grundbeløb_2012-03-31'!G26/12*$C$3%</f>
        <v>22189.620001083335</v>
      </c>
      <c r="I110" s="4">
        <f t="shared" si="19"/>
        <v>3328.4430001625001</v>
      </c>
      <c r="J110" s="4">
        <f t="shared" si="20"/>
        <v>3794.4250201852506</v>
      </c>
    </row>
    <row r="111" spans="1:10" x14ac:dyDescent="0.2">
      <c r="A111" s="1" t="s">
        <v>134</v>
      </c>
      <c r="B111" s="1" t="s">
        <v>21</v>
      </c>
      <c r="C111" s="51">
        <f>'Grundbeløb_2012-03-31'!B27/12*$C$3%</f>
        <v>23700.016474750002</v>
      </c>
      <c r="D111" s="51">
        <f>'Grundbeløb_2012-03-31'!C27/12*$C$3%</f>
        <v>24218.882303000002</v>
      </c>
      <c r="E111" s="51">
        <f>'Grundbeløb_2012-03-31'!D27/12*$C$3%</f>
        <v>24578.111238083337</v>
      </c>
      <c r="F111" s="51">
        <f>'Grundbeløb_2012-03-31'!E27/12*$C$3%</f>
        <v>25096.977066333337</v>
      </c>
      <c r="G111" s="51">
        <f>'Grundbeløb_2012-03-31'!F27/12*$C$3%</f>
        <v>25456.206001416667</v>
      </c>
      <c r="H111" s="51">
        <f>'Grundbeløb_2012-03-31'!G27/12*$C$3%</f>
        <v>22598.356580250002</v>
      </c>
      <c r="I111" s="4">
        <f t="shared" si="19"/>
        <v>3389.7534870375002</v>
      </c>
      <c r="J111" s="4">
        <f t="shared" si="20"/>
        <v>3864.3189752227504</v>
      </c>
    </row>
    <row r="112" spans="1:10" x14ac:dyDescent="0.2">
      <c r="A112" s="1" t="s">
        <v>135</v>
      </c>
      <c r="B112" s="1" t="s">
        <v>22</v>
      </c>
      <c r="C112" s="51">
        <f>'Grundbeløb_2012-03-31'!B28/12*$C$3%</f>
        <v>24077.523742249999</v>
      </c>
      <c r="D112" s="51">
        <f>'Grundbeløb_2012-03-31'!C28/12*$C$3%</f>
        <v>24581.968976583335</v>
      </c>
      <c r="E112" s="51">
        <f>'Grundbeløb_2012-03-31'!D28/12*$C$3%</f>
        <v>24931.461714500001</v>
      </c>
      <c r="F112" s="51">
        <f>'Grundbeløb_2012-03-31'!E28/12*$C$3%</f>
        <v>25436.090650666665</v>
      </c>
      <c r="G112" s="51">
        <f>'Grundbeløb_2012-03-31'!F28/12*$C$3%</f>
        <v>25785.307835833337</v>
      </c>
      <c r="H112" s="51">
        <f>'Grundbeløb_2012-03-31'!G28/12*$C$3%</f>
        <v>23006.174650250003</v>
      </c>
      <c r="I112" s="4">
        <f t="shared" si="19"/>
        <v>3450.9261975375002</v>
      </c>
      <c r="J112" s="4">
        <f t="shared" si="20"/>
        <v>3934.0558651927508</v>
      </c>
    </row>
    <row r="113" spans="1:10" x14ac:dyDescent="0.2">
      <c r="A113" s="1" t="s">
        <v>136</v>
      </c>
      <c r="B113" s="1" t="s">
        <v>23</v>
      </c>
      <c r="C113" s="51">
        <f>'Grundbeløb_2012-03-31'!B29/12*$C$3%</f>
        <v>24466.512374333335</v>
      </c>
      <c r="D113" s="51">
        <f>'Grundbeløb_2012-03-31'!C29/12*$C$3%</f>
        <v>24956.812567500001</v>
      </c>
      <c r="E113" s="51">
        <f>'Grundbeløb_2012-03-31'!D29/12*$C$3%</f>
        <v>25296.2935555</v>
      </c>
      <c r="F113" s="51">
        <f>'Grundbeløb_2012-03-31'!E29/12*$C$3%</f>
        <v>25786.685599583336</v>
      </c>
      <c r="G113" s="51">
        <f>'Grundbeløb_2012-03-31'!F29/12*$C$3%</f>
        <v>26126.166587583335</v>
      </c>
      <c r="H113" s="51">
        <f>'Grundbeløb_2012-03-31'!G29/12*$C$3%</f>
        <v>23425.474084833335</v>
      </c>
      <c r="I113" s="4">
        <f t="shared" si="19"/>
        <v>3513.8211127250001</v>
      </c>
      <c r="J113" s="4">
        <f t="shared" si="20"/>
        <v>4005.7560685065005</v>
      </c>
    </row>
    <row r="114" spans="1:10" x14ac:dyDescent="0.2">
      <c r="A114" s="1" t="s">
        <v>137</v>
      </c>
      <c r="B114" s="1" t="s">
        <v>24</v>
      </c>
      <c r="C114" s="51">
        <f>'Grundbeløb_2012-03-31'!B30/12*$C$3%</f>
        <v>24864.134992583335</v>
      </c>
      <c r="D114" s="51">
        <f>'Grundbeløb_2012-03-31'!C30/12*$C$3%</f>
        <v>25339.187933583336</v>
      </c>
      <c r="E114" s="51">
        <f>'Grundbeløb_2012-03-31'!D30/12*$C$3%</f>
        <v>25668.106066166667</v>
      </c>
      <c r="F114" s="51">
        <f>'Grundbeløb_2012-03-31'!E30/12*$C$3%</f>
        <v>26143.159007166665</v>
      </c>
      <c r="G114" s="51">
        <f>'Grundbeløb_2012-03-31'!F30/12*$C$3%</f>
        <v>26471.985288833337</v>
      </c>
      <c r="H114" s="51">
        <f>'Grundbeløb_2012-03-31'!G30/12*$C$3%</f>
        <v>23855.703778499999</v>
      </c>
      <c r="I114" s="4">
        <f t="shared" si="19"/>
        <v>3578.3555667749997</v>
      </c>
      <c r="J114" s="4">
        <f t="shared" si="20"/>
        <v>4079.3253461235004</v>
      </c>
    </row>
    <row r="115" spans="1:10" x14ac:dyDescent="0.2">
      <c r="A115" s="1" t="s">
        <v>138</v>
      </c>
      <c r="B115" s="1" t="s">
        <v>25</v>
      </c>
      <c r="C115" s="51">
        <f>'Grundbeløb_2012-03-31'!B31/12*$C$3%</f>
        <v>25271.034553416666</v>
      </c>
      <c r="D115" s="51">
        <f>'Grundbeløb_2012-03-31'!C31/12*$C$3%</f>
        <v>25729.554329416667</v>
      </c>
      <c r="E115" s="51">
        <f>'Grundbeløb_2012-03-31'!D31/12*$C$3%</f>
        <v>26047.082948333336</v>
      </c>
      <c r="F115" s="51">
        <f>'Grundbeløb_2012-03-31'!E31/12*$C$3%</f>
        <v>26505.69457525</v>
      </c>
      <c r="G115" s="51">
        <f>'Grundbeløb_2012-03-31'!F31/12*$C$3%</f>
        <v>26823.131343250003</v>
      </c>
      <c r="H115" s="51">
        <f>'Grundbeløb_2012-03-31'!G31/12*$C$3%</f>
        <v>24297.231134916667</v>
      </c>
      <c r="I115" s="4">
        <f t="shared" si="19"/>
        <v>3644.5846702374997</v>
      </c>
      <c r="J115" s="4">
        <f t="shared" si="20"/>
        <v>4154.8265240707506</v>
      </c>
    </row>
    <row r="116" spans="1:10" x14ac:dyDescent="0.2">
      <c r="A116" s="1" t="s">
        <v>137</v>
      </c>
      <c r="B116" s="1" t="s">
        <v>26</v>
      </c>
      <c r="C116" s="51">
        <f>'Grundbeløb_2012-03-31'!B32/12*$C$3%</f>
        <v>25686.659951333335</v>
      </c>
      <c r="D116" s="51">
        <f>'Grundbeløb_2012-03-31'!C32/12*$C$3%</f>
        <v>26127.544351333338</v>
      </c>
      <c r="E116" s="51">
        <f>'Grundbeløb_2012-03-31'!D32/12*$C$3%</f>
        <v>26433.040500166666</v>
      </c>
      <c r="F116" s="51">
        <f>'Grundbeløb_2012-03-31'!E32/12*$C$3%</f>
        <v>26874.016751083334</v>
      </c>
      <c r="G116" s="51">
        <f>'Grundbeløb_2012-03-31'!F32/12*$C$3%</f>
        <v>27179.421049</v>
      </c>
      <c r="H116" s="51">
        <f>'Grundbeløb_2012-03-31'!G32/12*$C$3%</f>
        <v>24750.148005000003</v>
      </c>
      <c r="I116" s="4">
        <f t="shared" si="19"/>
        <v>3712.5222007500001</v>
      </c>
      <c r="J116" s="4">
        <f t="shared" si="20"/>
        <v>4232.2753088550007</v>
      </c>
    </row>
    <row r="117" spans="1:10" x14ac:dyDescent="0.2">
      <c r="A117" s="1" t="s">
        <v>138</v>
      </c>
      <c r="B117" s="1" t="s">
        <v>27</v>
      </c>
      <c r="C117" s="51">
        <f>'Grundbeløb_2012-03-31'!B33/12*$C$3%</f>
        <v>26111.654142750001</v>
      </c>
      <c r="D117" s="51">
        <f>'Grundbeløb_2012-03-31'!C33/12*$C$3%</f>
        <v>26533.984657583336</v>
      </c>
      <c r="E117" s="51">
        <f>'Grundbeløb_2012-03-31'!D33/12*$C$3%</f>
        <v>26826.346125333337</v>
      </c>
      <c r="F117" s="51">
        <f>'Grundbeløb_2012-03-31'!E33/12*$C$3%</f>
        <v>27248.584789250002</v>
      </c>
      <c r="G117" s="51">
        <f>'Grundbeløb_2012-03-31'!F33/12*$C$3%</f>
        <v>27541.038107916665</v>
      </c>
      <c r="H117" s="51">
        <f>'Grundbeløb_2012-03-31'!G33/12*$C$3%</f>
        <v>25215.097345166665</v>
      </c>
      <c r="I117" s="4">
        <f t="shared" si="19"/>
        <v>3782.2646017749994</v>
      </c>
      <c r="J117" s="4">
        <f t="shared" si="20"/>
        <v>4311.7816460234999</v>
      </c>
    </row>
    <row r="118" spans="1:10" x14ac:dyDescent="0.2">
      <c r="A118" s="1" t="s">
        <v>137</v>
      </c>
      <c r="B118" s="1" t="s">
        <v>28</v>
      </c>
      <c r="C118" s="51">
        <f>'Grundbeløb_2012-03-31'!B34/12*$C$3%</f>
        <v>26546.200829500001</v>
      </c>
      <c r="D118" s="51">
        <f>'Grundbeløb_2012-03-31'!C34/12*$C$3%</f>
        <v>26948.5078445</v>
      </c>
      <c r="E118" s="51">
        <f>'Grundbeløb_2012-03-31'!D34/12*$C$3%</f>
        <v>27227.091674750001</v>
      </c>
      <c r="F118" s="51">
        <f>'Grundbeløb_2012-03-31'!E34/12*$C$3%</f>
        <v>27629.39868975</v>
      </c>
      <c r="G118" s="51">
        <f>'Grundbeløb_2012-03-31'!F34/12*$C$3%</f>
        <v>27907.890669083336</v>
      </c>
      <c r="H118" s="51">
        <f>'Grundbeløb_2012-03-31'!G34/12*$C$3%</f>
        <v>25692.079155416668</v>
      </c>
      <c r="I118" s="4">
        <f t="shared" si="19"/>
        <v>3853.8118733125002</v>
      </c>
      <c r="J118" s="4">
        <f t="shared" si="20"/>
        <v>4393.3455355762508</v>
      </c>
    </row>
    <row r="119" spans="1:10" x14ac:dyDescent="0.2">
      <c r="A119" s="1" t="s">
        <v>138</v>
      </c>
      <c r="B119" s="1" t="s">
        <v>29</v>
      </c>
      <c r="C119" s="51">
        <f>'Grundbeløb_2012-03-31'!B35/12*$C$3%</f>
        <v>26990.667415250002</v>
      </c>
      <c r="D119" s="51">
        <f>'Grundbeløb_2012-03-31'!C35/12*$C$3%</f>
        <v>27371.665017583335</v>
      </c>
      <c r="E119" s="51">
        <f>'Grundbeløb_2012-03-31'!D35/12*$C$3%</f>
        <v>27635.368999333336</v>
      </c>
      <c r="F119" s="51">
        <f>'Grundbeløb_2012-03-31'!E35/12*$C$3%</f>
        <v>28016.182899833337</v>
      </c>
      <c r="G119" s="51">
        <f>'Grundbeløb_2012-03-31'!F35/12*$C$3%</f>
        <v>28279.9787325</v>
      </c>
      <c r="H119" s="51">
        <f>'Grundbeløb_2012-03-31'!G35/12*$C$3%</f>
        <v>26181.64454125</v>
      </c>
      <c r="I119" s="4">
        <f t="shared" si="19"/>
        <v>3927.2466811874997</v>
      </c>
      <c r="J119" s="4">
        <f t="shared" si="20"/>
        <v>4477.0612165537505</v>
      </c>
    </row>
    <row r="120" spans="1:10" x14ac:dyDescent="0.2">
      <c r="A120" s="1" t="s">
        <v>137</v>
      </c>
      <c r="B120" s="1" t="s">
        <v>30</v>
      </c>
      <c r="C120" s="51">
        <f>'Grundbeløb_2012-03-31'!B36/12*$C$3%</f>
        <v>27444.594645416666</v>
      </c>
      <c r="D120" s="51">
        <f>'Grundbeløb_2012-03-31'!C36/12*$C$3%</f>
        <v>27802.905071333334</v>
      </c>
      <c r="E120" s="51">
        <f>'Grundbeløb_2012-03-31'!D36/12*$C$3%</f>
        <v>28051.086248166666</v>
      </c>
      <c r="F120" s="51">
        <f>'Grundbeløb_2012-03-31'!E36/12*$C$3%</f>
        <v>28409.396674083335</v>
      </c>
      <c r="G120" s="51">
        <f>'Grundbeløb_2012-03-31'!F36/12*$C$3%</f>
        <v>28657.486000000001</v>
      </c>
      <c r="H120" s="51">
        <f>'Grundbeløb_2012-03-31'!G36/12*$C$3%</f>
        <v>26683.885353583337</v>
      </c>
      <c r="I120" s="4">
        <f t="shared" si="19"/>
        <v>4002.5828030375005</v>
      </c>
      <c r="J120" s="4">
        <f t="shared" si="20"/>
        <v>4562.9443954627513</v>
      </c>
    </row>
    <row r="121" spans="1:10" x14ac:dyDescent="0.2">
      <c r="A121" s="1" t="s">
        <v>138</v>
      </c>
      <c r="B121" s="1" t="s">
        <v>31</v>
      </c>
      <c r="C121" s="51">
        <f>'Grundbeløb_2012-03-31'!B37/12*$C$3%</f>
        <v>27909.084731000003</v>
      </c>
      <c r="D121" s="51">
        <f>'Grundbeløb_2012-03-31'!C37/12*$C$3%</f>
        <v>28243.238365833335</v>
      </c>
      <c r="E121" s="51">
        <f>'Grundbeløb_2012-03-31'!D37/12*$C$3%</f>
        <v>28474.610824916668</v>
      </c>
      <c r="F121" s="51">
        <f>'Grundbeløb_2012-03-31'!E37/12*$C$3%</f>
        <v>28808.948161583336</v>
      </c>
      <c r="G121" s="51">
        <f>'Grundbeløb_2012-03-31'!F37/12*$C$3%</f>
        <v>29040.22876975</v>
      </c>
      <c r="H121" s="51">
        <f>'Grundbeløb_2012-03-31'!G37/12*$C$3%</f>
        <v>27199.444548833337</v>
      </c>
      <c r="I121" s="4">
        <f t="shared" si="19"/>
        <v>4079.9166823250002</v>
      </c>
      <c r="J121" s="4">
        <f t="shared" si="20"/>
        <v>4651.1050178505011</v>
      </c>
    </row>
    <row r="122" spans="1:10" x14ac:dyDescent="0.2">
      <c r="A122" s="1" t="s">
        <v>139</v>
      </c>
      <c r="B122" s="1" t="s">
        <v>32</v>
      </c>
      <c r="C122" s="51">
        <f>'Grundbeløb_2012-03-31'!B38/12*$C$3%</f>
        <v>28383.402864666667</v>
      </c>
      <c r="D122" s="51">
        <f>'Grundbeløb_2012-03-31'!C38/12*$C$3%</f>
        <v>28691.930093750001</v>
      </c>
      <c r="E122" s="51">
        <f>'Grundbeløb_2012-03-31'!D38/12*$C$3%</f>
        <v>28905.759027750002</v>
      </c>
      <c r="F122" s="51">
        <f>'Grundbeløb_2012-03-31'!E38/12*$C$3%</f>
        <v>29214.378107750003</v>
      </c>
      <c r="G122" s="51">
        <f>'Grundbeløb_2012-03-31'!F38/12*$C$3%</f>
        <v>29428.115190833338</v>
      </c>
      <c r="H122" s="51">
        <f>'Grundbeløb_2012-03-31'!G38/12*$C$3%</f>
        <v>27728.138425166668</v>
      </c>
      <c r="I122" s="4">
        <f t="shared" si="19"/>
        <v>4159.2207637749998</v>
      </c>
      <c r="J122" s="4">
        <f t="shared" si="20"/>
        <v>4741.5116707035004</v>
      </c>
    </row>
    <row r="123" spans="1:10" x14ac:dyDescent="0.2">
      <c r="A123" s="1" t="s">
        <v>140</v>
      </c>
      <c r="B123" s="1" t="s">
        <v>33</v>
      </c>
      <c r="C123" s="51">
        <f>'Grundbeløb_2012-03-31'!B39/12*$C$3%</f>
        <v>28868.5594065</v>
      </c>
      <c r="D123" s="51">
        <f>'Grundbeløb_2012-03-31'!C39/12*$C$3%</f>
        <v>29150.082466083335</v>
      </c>
      <c r="E123" s="51">
        <f>'Grundbeløb_2012-03-31'!D39/12*$C$3%</f>
        <v>29344.990111250001</v>
      </c>
      <c r="F123" s="51">
        <f>'Grundbeløb_2012-03-31'!E39/12*$C$3%</f>
        <v>29626.329469</v>
      </c>
      <c r="G123" s="51">
        <f>'Grundbeløb_2012-03-31'!F39/12*$C$3%</f>
        <v>29821.237114166666</v>
      </c>
      <c r="H123" s="51">
        <f>'Grundbeløb_2012-03-31'!G39/12*$C$3%</f>
        <v>28270.885491750003</v>
      </c>
      <c r="I123" s="4">
        <f t="shared" si="19"/>
        <v>4240.6328237625003</v>
      </c>
      <c r="J123" s="4">
        <f t="shared" si="20"/>
        <v>4834.3214190892513</v>
      </c>
    </row>
    <row r="124" spans="1:10" x14ac:dyDescent="0.2">
      <c r="A124" s="1" t="s">
        <v>139</v>
      </c>
      <c r="B124" s="1" t="s">
        <v>34</v>
      </c>
      <c r="C124" s="51">
        <f>'Grundbeløb_2012-03-31'!B40/12*$C$3%</f>
        <v>29364.462505583335</v>
      </c>
      <c r="D124" s="51">
        <f>'Grundbeløb_2012-03-31'!C40/12*$C$3%</f>
        <v>29617.328079166666</v>
      </c>
      <c r="E124" s="51">
        <f>'Grundbeløb_2012-03-31'!D40/12*$C$3%</f>
        <v>29792.212224500003</v>
      </c>
      <c r="F124" s="51">
        <f>'Grundbeløb_2012-03-31'!E40/12*$C$3%</f>
        <v>30045.077798083337</v>
      </c>
      <c r="G124" s="51">
        <f>'Grundbeløb_2012-03-31'!F40/12*$C$3%</f>
        <v>30219.961943416667</v>
      </c>
      <c r="H124" s="51">
        <f>'Grundbeløb_2012-03-31'!G40/12*$C$3%</f>
        <v>28827.869450416667</v>
      </c>
      <c r="I124" s="4">
        <f t="shared" si="19"/>
        <v>4324.1804175625002</v>
      </c>
      <c r="J124" s="4">
        <f t="shared" si="20"/>
        <v>4929.5656760212505</v>
      </c>
    </row>
    <row r="125" spans="1:10" x14ac:dyDescent="0.2">
      <c r="A125" s="1" t="s">
        <v>140</v>
      </c>
      <c r="B125" s="1" t="s">
        <v>35</v>
      </c>
      <c r="C125" s="51">
        <f>'Grundbeløb_2012-03-31'!B41/12*$C$3%</f>
        <v>29871.204012833336</v>
      </c>
      <c r="D125" s="51">
        <f>'Grundbeløb_2012-03-31'!C41/12*$C$3%</f>
        <v>30093.483231166665</v>
      </c>
      <c r="E125" s="51">
        <f>'Grundbeløb_2012-03-31'!D41/12*$C$3%</f>
        <v>30247.4253675</v>
      </c>
      <c r="F125" s="51">
        <f>'Grundbeløb_2012-03-31'!E41/12*$C$3%</f>
        <v>30469.796436750003</v>
      </c>
      <c r="G125" s="51">
        <f>'Grundbeløb_2012-03-31'!F41/12*$C$3%</f>
        <v>30623.646722166668</v>
      </c>
      <c r="H125" s="51">
        <f>'Grundbeløb_2012-03-31'!G41/12*$C$3%</f>
        <v>29399.182152083336</v>
      </c>
      <c r="I125" s="4">
        <f t="shared" si="19"/>
        <v>4409.8773228125001</v>
      </c>
      <c r="J125" s="4">
        <f t="shared" si="20"/>
        <v>5027.2601480062513</v>
      </c>
    </row>
    <row r="126" spans="1:10" x14ac:dyDescent="0.2">
      <c r="A126" s="1" t="s">
        <v>139</v>
      </c>
      <c r="B126" s="1" t="s">
        <v>36</v>
      </c>
      <c r="C126" s="51">
        <f>'Grundbeløb_2012-03-31'!B42/12*$C$3%</f>
        <v>30389.151331916666</v>
      </c>
      <c r="D126" s="51">
        <f>'Grundbeløb_2012-03-31'!C42/12*$C$3%</f>
        <v>30579.282729416667</v>
      </c>
      <c r="E126" s="51">
        <f>'Grundbeløb_2012-03-31'!D42/12*$C$3%</f>
        <v>30710.813242083335</v>
      </c>
      <c r="F126" s="51">
        <f>'Grundbeløb_2012-03-31'!E42/12*$C$3%</f>
        <v>30900.944639583337</v>
      </c>
      <c r="G126" s="51">
        <f>'Grundbeløb_2012-03-31'!F42/12*$C$3%</f>
        <v>31032.658854083336</v>
      </c>
      <c r="H126" s="51">
        <f>'Grundbeløb_2012-03-31'!G42/12*$C$3%</f>
        <v>29985.374702250003</v>
      </c>
      <c r="I126" s="4">
        <f t="shared" si="19"/>
        <v>4497.8062053375006</v>
      </c>
      <c r="J126" s="4">
        <f t="shared" si="20"/>
        <v>5127.4990740847506</v>
      </c>
    </row>
    <row r="127" spans="1:10" x14ac:dyDescent="0.2">
      <c r="A127" s="1" t="s">
        <v>141</v>
      </c>
      <c r="B127" s="1" t="s">
        <v>37</v>
      </c>
      <c r="C127" s="51">
        <f>'Grundbeløb_2012-03-31'!B43/12*$C$3%</f>
        <v>30936.123540666667</v>
      </c>
      <c r="D127" s="51">
        <f>'Grundbeløb_2012-03-31'!C43/12*$C$3%</f>
        <v>31095.209328333338</v>
      </c>
      <c r="E127" s="51">
        <f>'Grundbeløb_2012-03-31'!D43/12*$C$3%</f>
        <v>31205.338577416667</v>
      </c>
      <c r="F127" s="51">
        <f>'Grundbeløb_2012-03-31'!E43/12*$C$3%</f>
        <v>31364.424365083338</v>
      </c>
      <c r="G127" s="51">
        <f>'Grundbeløb_2012-03-31'!F43/12*$C$3%</f>
        <v>31474.737316000002</v>
      </c>
      <c r="H127" s="51">
        <f>'Grundbeløb_2012-03-31'!G43/12*$C$3%</f>
        <v>30598.204018250002</v>
      </c>
      <c r="I127" s="4">
        <f t="shared" si="19"/>
        <v>4589.7306027374998</v>
      </c>
      <c r="J127" s="4">
        <f t="shared" si="20"/>
        <v>5232.2928871207505</v>
      </c>
    </row>
    <row r="128" spans="1:10" x14ac:dyDescent="0.2">
      <c r="A128" s="1" t="s">
        <v>142</v>
      </c>
      <c r="B128" s="1" t="s">
        <v>38</v>
      </c>
      <c r="C128" s="51">
        <f>'Grundbeløb_2012-03-31'!B44/12*$C$3%</f>
        <v>31488.423102583336</v>
      </c>
      <c r="D128" s="51">
        <f>'Grundbeløb_2012-03-31'!C44/12*$C$3%</f>
        <v>31611.044076333335</v>
      </c>
      <c r="E128" s="51">
        <f>'Grundbeløb_2012-03-31'!D44/12*$C$3%</f>
        <v>31695.914323333338</v>
      </c>
      <c r="F128" s="51">
        <f>'Grundbeløb_2012-03-31'!E44/12*$C$3%</f>
        <v>31818.351595250002</v>
      </c>
      <c r="G128" s="51">
        <f>'Grundbeløb_2012-03-31'!F44/12*$C$3%</f>
        <v>31903.221842250001</v>
      </c>
      <c r="H128" s="51">
        <f>'Grundbeløb_2012-03-31'!G44/12*$C$3%</f>
        <v>31228.301306583337</v>
      </c>
      <c r="I128" s="4">
        <f t="shared" si="19"/>
        <v>4684.2451959875007</v>
      </c>
      <c r="J128" s="4">
        <f t="shared" si="20"/>
        <v>5340.0395234257512</v>
      </c>
    </row>
    <row r="129" spans="1:10" x14ac:dyDescent="0.2">
      <c r="A129" s="1" t="s">
        <v>141</v>
      </c>
      <c r="B129" s="1" t="s">
        <v>39</v>
      </c>
      <c r="C129" s="51">
        <f>'Grundbeløb_2012-03-31'!B45/12*$C$3%</f>
        <v>32052.8469855</v>
      </c>
      <c r="D129" s="51">
        <f>'Grundbeløb_2012-03-31'!C45/12*$C$3%</f>
        <v>32136.615021500002</v>
      </c>
      <c r="E129" s="51">
        <f>'Grundbeløb_2012-03-31'!D45/12*$C$3%</f>
        <v>32194.664800833336</v>
      </c>
      <c r="F129" s="51">
        <f>'Grundbeløb_2012-03-31'!E45/12*$C$3%</f>
        <v>32278.432836833337</v>
      </c>
      <c r="G129" s="51">
        <f>'Grundbeløb_2012-03-31'!F45/12*$C$3%</f>
        <v>32336.482616166668</v>
      </c>
      <c r="H129" s="51">
        <f>'Grundbeløb_2012-03-31'!G45/12*$C$3%</f>
        <v>31874.748058083336</v>
      </c>
      <c r="I129" s="4">
        <f t="shared" si="19"/>
        <v>4781.2122087124999</v>
      </c>
      <c r="J129" s="4">
        <f t="shared" si="20"/>
        <v>5450.5819179322507</v>
      </c>
    </row>
    <row r="130" spans="1:10" x14ac:dyDescent="0.2">
      <c r="A130" s="1" t="s">
        <v>143</v>
      </c>
      <c r="B130" s="1" t="s">
        <v>40</v>
      </c>
      <c r="C130" s="51">
        <f>'Grundbeløb_2012-03-31'!B46/12*$C$3%</f>
        <v>32629.578891250003</v>
      </c>
      <c r="D130" s="51">
        <f>'Grundbeløb_2012-03-31'!C46/12*$C$3%</f>
        <v>32672.473269333335</v>
      </c>
      <c r="E130" s="51">
        <f>'Grundbeløb_2012-03-31'!D46/12*$C$3%</f>
        <v>32702.324817250003</v>
      </c>
      <c r="F130" s="51">
        <f>'Grundbeløb_2012-03-31'!E46/12*$C$3%</f>
        <v>32745.311046250001</v>
      </c>
      <c r="G130" s="51">
        <f>'Grundbeløb_2012-03-31'!F46/12*$C$3%</f>
        <v>32774.978892333333</v>
      </c>
      <c r="H130" s="51">
        <f>'Grundbeløb_2012-03-31'!G46/12*$C$3%</f>
        <v>32538.09537825</v>
      </c>
      <c r="I130" s="4">
        <f t="shared" si="19"/>
        <v>4880.7143067375</v>
      </c>
      <c r="J130" s="4">
        <f t="shared" si="20"/>
        <v>5564.0143096807506</v>
      </c>
    </row>
    <row r="131" spans="1:10" x14ac:dyDescent="0.2">
      <c r="A131" s="1" t="s">
        <v>141</v>
      </c>
      <c r="B131" s="1" t="s">
        <v>41</v>
      </c>
      <c r="C131" s="51">
        <f>'Grundbeløb_2012-03-31'!B47/12*$C$3%</f>
        <v>33218.802521666665</v>
      </c>
      <c r="D131" s="51">
        <f>C131</f>
        <v>33218.802521666665</v>
      </c>
      <c r="E131" s="51">
        <f>D131</f>
        <v>33218.802521666665</v>
      </c>
      <c r="F131" s="51">
        <f>E131</f>
        <v>33218.802521666665</v>
      </c>
      <c r="G131" s="51">
        <f>F131</f>
        <v>33218.802521666665</v>
      </c>
      <c r="H131" s="51">
        <f>'Grundbeløb_2012-03-31'!G47/12*$C$3%</f>
        <v>33218.710670749999</v>
      </c>
      <c r="I131" s="4">
        <f t="shared" si="19"/>
        <v>4982.8066006125</v>
      </c>
      <c r="J131" s="4">
        <f t="shared" si="20"/>
        <v>5680.3995246982504</v>
      </c>
    </row>
    <row r="132" spans="1:10" x14ac:dyDescent="0.2">
      <c r="A132" s="1" t="s">
        <v>143</v>
      </c>
      <c r="B132" s="1" t="s">
        <v>42</v>
      </c>
      <c r="C132" s="51">
        <f>'Grundbeløb_2012-03-31'!B48/12*$C$3%</f>
        <v>33956.273531583334</v>
      </c>
      <c r="D132" s="51">
        <f t="shared" ref="D132:G132" si="21">C132</f>
        <v>33956.273531583334</v>
      </c>
      <c r="E132" s="51">
        <f t="shared" si="21"/>
        <v>33956.273531583334</v>
      </c>
      <c r="F132" s="51">
        <f t="shared" si="21"/>
        <v>33956.273531583334</v>
      </c>
      <c r="G132" s="51">
        <f t="shared" si="21"/>
        <v>33956.273531583334</v>
      </c>
      <c r="H132" s="51">
        <f>'Grundbeløb_2012-03-31'!G48/12*$C$3%</f>
        <v>33956.273531583334</v>
      </c>
      <c r="I132" s="4">
        <f t="shared" si="19"/>
        <v>5093.4410297374998</v>
      </c>
      <c r="J132" s="4">
        <f t="shared" si="20"/>
        <v>5806.5227739007505</v>
      </c>
    </row>
    <row r="133" spans="1:10" x14ac:dyDescent="0.2">
      <c r="A133" s="1" t="s">
        <v>144</v>
      </c>
      <c r="B133" s="1" t="s">
        <v>43</v>
      </c>
      <c r="C133" s="51">
        <f>'Grundbeløb_2012-03-31'!B49/12*$C$3%</f>
        <v>34713.859892250002</v>
      </c>
      <c r="D133" s="51">
        <f t="shared" ref="D133:G133" si="22">C133</f>
        <v>34713.859892250002</v>
      </c>
      <c r="E133" s="51">
        <f t="shared" si="22"/>
        <v>34713.859892250002</v>
      </c>
      <c r="F133" s="51">
        <f t="shared" si="22"/>
        <v>34713.859892250002</v>
      </c>
      <c r="G133" s="51">
        <f t="shared" si="22"/>
        <v>34713.859892250002</v>
      </c>
      <c r="H133" s="51">
        <f>'Grundbeløb_2012-03-31'!G49/12*$C$3%</f>
        <v>34713.859892250002</v>
      </c>
      <c r="I133" s="4">
        <f t="shared" si="19"/>
        <v>5207.0789838375003</v>
      </c>
      <c r="J133" s="4">
        <f t="shared" si="20"/>
        <v>5936.0700415747506</v>
      </c>
    </row>
    <row r="134" spans="1:10" x14ac:dyDescent="0.2">
      <c r="A134" s="1" t="s">
        <v>144</v>
      </c>
      <c r="B134" s="1" t="s">
        <v>44</v>
      </c>
      <c r="C134" s="51">
        <f>'Grundbeløb_2012-03-31'!B50/12*$C$3%</f>
        <v>35492.480112833335</v>
      </c>
      <c r="D134" s="51">
        <f t="shared" ref="D134:G134" si="23">C134</f>
        <v>35492.480112833335</v>
      </c>
      <c r="E134" s="51">
        <f t="shared" si="23"/>
        <v>35492.480112833335</v>
      </c>
      <c r="F134" s="51">
        <f t="shared" si="23"/>
        <v>35492.480112833335</v>
      </c>
      <c r="G134" s="51">
        <f t="shared" si="23"/>
        <v>35492.480112833335</v>
      </c>
      <c r="H134" s="51">
        <f>'Grundbeløb_2012-03-31'!G50/12*$C$3%</f>
        <v>35492.480112833335</v>
      </c>
      <c r="I134" s="4">
        <f t="shared" si="19"/>
        <v>5323.872016925</v>
      </c>
      <c r="J134" s="4">
        <f t="shared" si="20"/>
        <v>6069.2140992945006</v>
      </c>
    </row>
    <row r="135" spans="1:10" x14ac:dyDescent="0.2">
      <c r="A135" s="1" t="s">
        <v>145</v>
      </c>
      <c r="B135" s="1" t="s">
        <v>45</v>
      </c>
      <c r="C135" s="51">
        <f>'Grundbeløb_2012-03-31'!B51/12*$C$3%</f>
        <v>36292.593447916668</v>
      </c>
      <c r="D135" s="51">
        <f t="shared" ref="D135:G135" si="24">C135</f>
        <v>36292.593447916668</v>
      </c>
      <c r="E135" s="51">
        <f t="shared" si="24"/>
        <v>36292.593447916668</v>
      </c>
      <c r="F135" s="51">
        <f t="shared" si="24"/>
        <v>36292.593447916668</v>
      </c>
      <c r="G135" s="51">
        <f t="shared" si="24"/>
        <v>36292.593447916668</v>
      </c>
      <c r="H135" s="51">
        <f>'Grundbeløb_2012-03-31'!G51/12*$C$3%</f>
        <v>36292.593447916668</v>
      </c>
      <c r="I135" s="4">
        <f t="shared" si="19"/>
        <v>5443.8890171875</v>
      </c>
      <c r="J135" s="4">
        <f t="shared" si="20"/>
        <v>6206.0334795937506</v>
      </c>
    </row>
    <row r="136" spans="1:10" x14ac:dyDescent="0.2">
      <c r="A136" s="1" t="s">
        <v>146</v>
      </c>
      <c r="B136" s="1" t="s">
        <v>46</v>
      </c>
      <c r="C136" s="51">
        <f>'Grundbeløb_2012-03-31'!B52/12*$C$3%</f>
        <v>37959.136479916669</v>
      </c>
      <c r="D136" s="51">
        <f t="shared" ref="D136:G136" si="25">C136</f>
        <v>37959.136479916669</v>
      </c>
      <c r="E136" s="51">
        <f t="shared" si="25"/>
        <v>37959.136479916669</v>
      </c>
      <c r="F136" s="51">
        <f t="shared" si="25"/>
        <v>37959.136479916669</v>
      </c>
      <c r="G136" s="51">
        <f t="shared" si="25"/>
        <v>37959.136479916669</v>
      </c>
      <c r="H136" s="51">
        <f>'Grundbeløb_2012-03-31'!G52/12*$C$3%</f>
        <v>37959.136479916669</v>
      </c>
      <c r="I136" s="4">
        <f t="shared" si="19"/>
        <v>5693.8704719875004</v>
      </c>
      <c r="J136" s="4">
        <f t="shared" si="20"/>
        <v>6491.0123380657506</v>
      </c>
    </row>
    <row r="137" spans="1:10" x14ac:dyDescent="0.2">
      <c r="A137" s="1" t="s">
        <v>147</v>
      </c>
      <c r="B137" s="1" t="s">
        <v>47</v>
      </c>
      <c r="C137" s="51">
        <f>'Grundbeløb_2012-03-31'!B53/12*$C$3%</f>
        <v>40508.642373833332</v>
      </c>
      <c r="D137" s="51">
        <f t="shared" ref="D137:G137" si="26">C137</f>
        <v>40508.642373833332</v>
      </c>
      <c r="E137" s="51">
        <f t="shared" si="26"/>
        <v>40508.642373833332</v>
      </c>
      <c r="F137" s="51">
        <f t="shared" si="26"/>
        <v>40508.642373833332</v>
      </c>
      <c r="G137" s="51">
        <f t="shared" si="26"/>
        <v>40508.642373833332</v>
      </c>
      <c r="H137" s="51">
        <f>'Grundbeløb_2012-03-31'!G53/12*$C$3%</f>
        <v>40508.642373833332</v>
      </c>
      <c r="I137" s="4">
        <f t="shared" si="19"/>
        <v>6076.2963560749995</v>
      </c>
      <c r="J137" s="4">
        <f t="shared" si="20"/>
        <v>6926.9778459255003</v>
      </c>
    </row>
    <row r="138" spans="1:10" x14ac:dyDescent="0.2">
      <c r="A138" s="1" t="s">
        <v>148</v>
      </c>
      <c r="B138" s="1" t="s">
        <v>48</v>
      </c>
      <c r="C138" s="51">
        <f>'Grundbeløb_2012-03-31'!B54/12*$C$3%</f>
        <v>43333.517315916673</v>
      </c>
      <c r="D138" s="51">
        <f t="shared" ref="D138:G138" si="27">C138</f>
        <v>43333.517315916673</v>
      </c>
      <c r="E138" s="51">
        <f t="shared" si="27"/>
        <v>43333.517315916673</v>
      </c>
      <c r="F138" s="51">
        <f t="shared" si="27"/>
        <v>43333.517315916673</v>
      </c>
      <c r="G138" s="51">
        <f t="shared" si="27"/>
        <v>43333.517315916673</v>
      </c>
      <c r="H138" s="51">
        <f>'Grundbeløb_2012-03-31'!G54/12*$C$3%</f>
        <v>43333.517315916673</v>
      </c>
      <c r="I138" s="4">
        <f t="shared" si="19"/>
        <v>6500.0275973875005</v>
      </c>
      <c r="J138" s="4">
        <f t="shared" si="20"/>
        <v>7410.031461021752</v>
      </c>
    </row>
    <row r="139" spans="1:10" x14ac:dyDescent="0.2">
      <c r="A139" s="1" t="s">
        <v>149</v>
      </c>
      <c r="B139" s="1" t="s">
        <v>49</v>
      </c>
      <c r="C139" s="51">
        <f>'Grundbeløb_2012-03-31'!B55/12*$C$3%</f>
        <v>47862.961569500003</v>
      </c>
      <c r="D139" s="51">
        <f t="shared" ref="D139:G139" si="28">C139</f>
        <v>47862.961569500003</v>
      </c>
      <c r="E139" s="51">
        <f t="shared" si="28"/>
        <v>47862.961569500003</v>
      </c>
      <c r="F139" s="51">
        <f t="shared" si="28"/>
        <v>47862.961569500003</v>
      </c>
      <c r="G139" s="51">
        <f t="shared" si="28"/>
        <v>47862.961569500003</v>
      </c>
      <c r="H139" s="51">
        <f>'Grundbeløb_2012-03-31'!G55/12*$C$3%</f>
        <v>47862.961569500003</v>
      </c>
      <c r="I139" s="4">
        <f t="shared" si="19"/>
        <v>7179.4442354250004</v>
      </c>
      <c r="J139" s="4">
        <f t="shared" si="20"/>
        <v>8184.5664283845008</v>
      </c>
    </row>
    <row r="140" spans="1:10" x14ac:dyDescent="0.2">
      <c r="A140" s="1" t="s">
        <v>150</v>
      </c>
      <c r="B140" s="1" t="s">
        <v>50</v>
      </c>
      <c r="C140" s="51">
        <f>'Grundbeløb_2012-03-31'!B56/12*$C$3%</f>
        <v>54459.418851750001</v>
      </c>
      <c r="D140" s="51">
        <f t="shared" ref="D140:G140" si="29">C140</f>
        <v>54459.418851750001</v>
      </c>
      <c r="E140" s="51">
        <f t="shared" si="29"/>
        <v>54459.418851750001</v>
      </c>
      <c r="F140" s="51">
        <f t="shared" si="29"/>
        <v>54459.418851750001</v>
      </c>
      <c r="G140" s="51">
        <f t="shared" si="29"/>
        <v>54459.418851750001</v>
      </c>
      <c r="H140" s="51">
        <f>'Grundbeløb_2012-03-31'!G56/12*$C$3%</f>
        <v>54459.510702666674</v>
      </c>
      <c r="I140" s="4">
        <f t="shared" si="19"/>
        <v>8168.9266054000009</v>
      </c>
      <c r="J140" s="4">
        <f t="shared" si="20"/>
        <v>9312.5763301560019</v>
      </c>
    </row>
    <row r="141" spans="1:10" x14ac:dyDescent="0.2">
      <c r="A141" s="1" t="s">
        <v>151</v>
      </c>
      <c r="B141" s="1" t="s">
        <v>51</v>
      </c>
      <c r="C141" s="51">
        <f>'Grundbeløb_2012-03-31'!B57/12*$C$3%</f>
        <v>59794.303793583334</v>
      </c>
      <c r="D141" s="51">
        <f t="shared" ref="D141:G141" si="30">C141</f>
        <v>59794.303793583334</v>
      </c>
      <c r="E141" s="51">
        <f t="shared" si="30"/>
        <v>59794.303793583334</v>
      </c>
      <c r="F141" s="51">
        <f t="shared" si="30"/>
        <v>59794.303793583334</v>
      </c>
      <c r="G141" s="51">
        <f t="shared" si="30"/>
        <v>59794.303793583334</v>
      </c>
      <c r="H141" s="51">
        <f>'Grundbeløb_2012-03-31'!G57/12*$C$3%</f>
        <v>59794.3956445</v>
      </c>
      <c r="I141" s="4">
        <f t="shared" si="19"/>
        <v>8969.1593466750001</v>
      </c>
      <c r="J141" s="4">
        <f t="shared" si="20"/>
        <v>10224.8416552095</v>
      </c>
    </row>
    <row r="142" spans="1:10" x14ac:dyDescent="0.2">
      <c r="A142" s="1" t="s">
        <v>152</v>
      </c>
      <c r="B142" s="1" t="s">
        <v>52</v>
      </c>
      <c r="C142" s="51">
        <f>'Grundbeløb_2012-03-31'!B58/12*$C$3%</f>
        <v>66904.94250733334</v>
      </c>
      <c r="D142" s="51">
        <f t="shared" ref="D142:G142" si="31">C142</f>
        <v>66904.94250733334</v>
      </c>
      <c r="E142" s="51">
        <f t="shared" si="31"/>
        <v>66904.94250733334</v>
      </c>
      <c r="F142" s="51">
        <f t="shared" si="31"/>
        <v>66904.94250733334</v>
      </c>
      <c r="G142" s="51">
        <f t="shared" si="31"/>
        <v>66904.94250733334</v>
      </c>
      <c r="H142" s="51">
        <f>'Grundbeløb_2012-03-31'!G58/12*$C$3%</f>
        <v>66905.034358250006</v>
      </c>
      <c r="I142" s="4">
        <f t="shared" si="19"/>
        <v>10035.7551537375</v>
      </c>
      <c r="J142" s="4">
        <f t="shared" si="20"/>
        <v>11440.760875260752</v>
      </c>
    </row>
    <row r="143" spans="1:10" x14ac:dyDescent="0.2">
      <c r="A143" s="1" t="s">
        <v>153</v>
      </c>
      <c r="B143" s="1" t="s">
        <v>53</v>
      </c>
      <c r="C143" s="51">
        <f>'Grundbeløb_2012-03-31'!B59/12*$C$3%</f>
        <v>75444.965186250003</v>
      </c>
      <c r="D143" s="51">
        <f t="shared" ref="D143:G143" si="32">C143</f>
        <v>75444.965186250003</v>
      </c>
      <c r="E143" s="51">
        <f t="shared" si="32"/>
        <v>75444.965186250003</v>
      </c>
      <c r="F143" s="51">
        <f t="shared" si="32"/>
        <v>75444.965186250003</v>
      </c>
      <c r="G143" s="51">
        <f t="shared" si="32"/>
        <v>75444.965186250003</v>
      </c>
      <c r="H143" s="51">
        <f>'Grundbeløb_2012-03-31'!G59/12*$C$3%</f>
        <v>75444.965186250003</v>
      </c>
      <c r="I143" s="4">
        <f t="shared" si="19"/>
        <v>11316.7447779375</v>
      </c>
      <c r="J143" s="4">
        <f t="shared" si="20"/>
        <v>12901.089046848752</v>
      </c>
    </row>
    <row r="144" spans="1:10" x14ac:dyDescent="0.2">
      <c r="A144" s="1" t="s">
        <v>154</v>
      </c>
      <c r="B144" s="1" t="s">
        <v>54</v>
      </c>
      <c r="C144" s="51">
        <f>'Grundbeløb_2012-03-31'!B60/12*$C$3%</f>
        <v>85021.984714333346</v>
      </c>
      <c r="D144" s="51">
        <f t="shared" ref="D144:G144" si="33">C144</f>
        <v>85021.984714333346</v>
      </c>
      <c r="E144" s="51">
        <f t="shared" si="33"/>
        <v>85021.984714333346</v>
      </c>
      <c r="F144" s="51">
        <f t="shared" si="33"/>
        <v>85021.984714333346</v>
      </c>
      <c r="G144" s="51">
        <f t="shared" si="33"/>
        <v>85021.984714333346</v>
      </c>
      <c r="H144" s="51">
        <f>'Grundbeløb_2012-03-31'!G60/12*$C$3%</f>
        <v>85021.984714333346</v>
      </c>
      <c r="I144" s="4">
        <f t="shared" si="19"/>
        <v>12753.297707150001</v>
      </c>
      <c r="J144" s="4">
        <f t="shared" si="20"/>
        <v>14538.759386151003</v>
      </c>
    </row>
    <row r="145" spans="1:10" x14ac:dyDescent="0.2">
      <c r="A145" s="1" t="s">
        <v>155</v>
      </c>
      <c r="B145" s="1" t="s">
        <v>117</v>
      </c>
      <c r="C145" s="51">
        <f>'Grundbeløb_2012-03-31'!B61/12*$C$3%</f>
        <v>90627.278754833344</v>
      </c>
      <c r="D145" s="51">
        <f t="shared" ref="D145:G145" si="34">C145</f>
        <v>90627.278754833344</v>
      </c>
      <c r="E145" s="51">
        <f t="shared" si="34"/>
        <v>90627.278754833344</v>
      </c>
      <c r="F145" s="51">
        <f t="shared" si="34"/>
        <v>90627.278754833344</v>
      </c>
      <c r="G145" s="51">
        <f t="shared" si="34"/>
        <v>90627.278754833344</v>
      </c>
      <c r="H145" s="51">
        <f>'Grundbeløb_2012-03-31'!G61/12*$C$3%</f>
        <v>90627.278754833344</v>
      </c>
      <c r="I145" s="4">
        <f t="shared" si="19"/>
        <v>13594.091813225001</v>
      </c>
      <c r="J145" s="4">
        <f t="shared" si="20"/>
        <v>15497.264667076503</v>
      </c>
    </row>
  </sheetData>
  <mergeCells count="4">
    <mergeCell ref="A42:B42"/>
    <mergeCell ref="A43:B43"/>
    <mergeCell ref="H7:H8"/>
    <mergeCell ref="H37:H38"/>
  </mergeCells>
  <pageMargins left="0.70866141732283472" right="0.70866141732283472" top="0.74803149606299213" bottom="0.74803149606299213" header="0.31496062992125984" footer="0.31496062992125984"/>
  <pageSetup paperSize="8" scale="86" fitToHeight="0" orientation="portrait" r:id="rId1"/>
  <headerFooter alignWithMargins="0"/>
  <rowBreaks count="1" manualBreakCount="1"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D1B4-0C49-46A9-B11A-D9CAE4C89AF6}">
  <dimension ref="A1:I86"/>
  <sheetViews>
    <sheetView workbookViewId="0">
      <selection activeCell="I43" sqref="I43"/>
    </sheetView>
  </sheetViews>
  <sheetFormatPr defaultRowHeight="12.75" x14ac:dyDescent="0.2"/>
  <cols>
    <col min="1" max="1" width="12.7109375" style="1" customWidth="1"/>
    <col min="2" max="7" width="16.5703125" style="1" customWidth="1"/>
    <col min="8" max="8" width="7.5703125" style="1" bestFit="1" customWidth="1"/>
    <col min="9" max="9" width="6.5703125" style="1" bestFit="1" customWidth="1"/>
    <col min="10" max="10" width="4.140625" style="1" customWidth="1"/>
    <col min="11" max="16384" width="9.140625" style="1"/>
  </cols>
  <sheetData>
    <row r="1" spans="1:9" x14ac:dyDescent="0.2">
      <c r="A1" s="82" t="s">
        <v>269</v>
      </c>
      <c r="G1" s="84" t="s">
        <v>268</v>
      </c>
    </row>
    <row r="3" spans="1:9" x14ac:dyDescent="0.2">
      <c r="A3" s="76">
        <v>2012</v>
      </c>
      <c r="B3" s="77"/>
      <c r="C3" s="77" t="s">
        <v>231</v>
      </c>
      <c r="D3" s="76"/>
      <c r="E3" s="76"/>
      <c r="F3" s="76"/>
      <c r="G3" s="76"/>
    </row>
    <row r="4" spans="1:9" x14ac:dyDescent="0.2">
      <c r="A4" s="76"/>
      <c r="B4" s="76"/>
      <c r="C4" s="76"/>
      <c r="D4" s="76" t="s">
        <v>232</v>
      </c>
      <c r="E4" s="76"/>
      <c r="F4" s="76"/>
      <c r="G4" s="77" t="s">
        <v>233</v>
      </c>
    </row>
    <row r="5" spans="1:9" x14ac:dyDescent="0.2">
      <c r="A5" s="76" t="s">
        <v>234</v>
      </c>
      <c r="B5" s="78" t="s">
        <v>55</v>
      </c>
      <c r="C5" s="78" t="s">
        <v>56</v>
      </c>
      <c r="D5" s="78" t="s">
        <v>57</v>
      </c>
      <c r="E5" s="78" t="s">
        <v>58</v>
      </c>
      <c r="F5" s="78" t="s">
        <v>59</v>
      </c>
      <c r="G5" s="77" t="s">
        <v>235</v>
      </c>
    </row>
    <row r="6" spans="1:9" x14ac:dyDescent="0.2">
      <c r="A6" s="76">
        <v>1</v>
      </c>
      <c r="B6" s="79">
        <v>184817</v>
      </c>
      <c r="C6" s="79">
        <v>188265</v>
      </c>
      <c r="D6" s="79">
        <v>190650</v>
      </c>
      <c r="E6" s="79">
        <v>194098</v>
      </c>
      <c r="F6" s="79">
        <v>196484</v>
      </c>
      <c r="G6" s="79">
        <v>171917</v>
      </c>
    </row>
    <row r="7" spans="1:9" x14ac:dyDescent="0.2">
      <c r="A7" s="76">
        <v>2</v>
      </c>
      <c r="B7" s="79">
        <v>187655</v>
      </c>
      <c r="C7" s="79">
        <v>191187</v>
      </c>
      <c r="D7" s="79">
        <v>193632</v>
      </c>
      <c r="E7" s="79">
        <v>197161</v>
      </c>
      <c r="F7" s="79">
        <v>199607</v>
      </c>
      <c r="G7" s="79">
        <v>174577</v>
      </c>
      <c r="H7" s="80"/>
    </row>
    <row r="8" spans="1:9" x14ac:dyDescent="0.2">
      <c r="A8" s="76">
        <v>3</v>
      </c>
      <c r="B8" s="79">
        <v>190571</v>
      </c>
      <c r="C8" s="79">
        <v>194187</v>
      </c>
      <c r="D8" s="79">
        <v>196692</v>
      </c>
      <c r="E8" s="79">
        <v>200308</v>
      </c>
      <c r="F8" s="79">
        <v>202814</v>
      </c>
      <c r="G8" s="79">
        <v>177309</v>
      </c>
      <c r="H8" s="80"/>
    </row>
    <row r="9" spans="1:9" x14ac:dyDescent="0.2">
      <c r="A9" s="76">
        <v>4</v>
      </c>
      <c r="B9" s="79">
        <v>193567</v>
      </c>
      <c r="C9" s="79">
        <v>197274</v>
      </c>
      <c r="D9" s="79">
        <v>199840</v>
      </c>
      <c r="E9" s="79">
        <v>203545</v>
      </c>
      <c r="F9" s="79">
        <v>206110</v>
      </c>
      <c r="G9" s="79">
        <v>180117</v>
      </c>
      <c r="H9" s="80"/>
    </row>
    <row r="10" spans="1:9" x14ac:dyDescent="0.2">
      <c r="A10" s="76">
        <v>5</v>
      </c>
      <c r="B10" s="79">
        <v>196645</v>
      </c>
      <c r="C10" s="79">
        <v>200442</v>
      </c>
      <c r="D10" s="79">
        <v>203072</v>
      </c>
      <c r="E10" s="79">
        <v>206869</v>
      </c>
      <c r="F10" s="79">
        <v>209497</v>
      </c>
      <c r="G10" s="79">
        <v>183001</v>
      </c>
      <c r="H10" s="80"/>
    </row>
    <row r="11" spans="1:9" x14ac:dyDescent="0.2">
      <c r="A11" s="76">
        <v>6</v>
      </c>
      <c r="B11" s="79">
        <v>199810</v>
      </c>
      <c r="C11" s="79">
        <v>203700</v>
      </c>
      <c r="D11" s="79">
        <v>206395</v>
      </c>
      <c r="E11" s="79">
        <v>210285</v>
      </c>
      <c r="F11" s="79">
        <v>212978</v>
      </c>
      <c r="G11" s="79">
        <v>185966</v>
      </c>
      <c r="H11" s="80"/>
    </row>
    <row r="12" spans="1:9" x14ac:dyDescent="0.2">
      <c r="A12" s="76">
        <v>7</v>
      </c>
      <c r="B12" s="79">
        <v>203058</v>
      </c>
      <c r="C12" s="79">
        <v>207045</v>
      </c>
      <c r="D12" s="79">
        <v>209805</v>
      </c>
      <c r="E12" s="79">
        <v>213792</v>
      </c>
      <c r="F12" s="79">
        <v>216551</v>
      </c>
      <c r="G12" s="79">
        <v>189010</v>
      </c>
      <c r="H12" s="80"/>
    </row>
    <row r="13" spans="1:9" x14ac:dyDescent="0.2">
      <c r="A13" s="76">
        <v>8</v>
      </c>
      <c r="B13" s="79">
        <v>206396</v>
      </c>
      <c r="C13" s="79">
        <v>210482</v>
      </c>
      <c r="D13" s="79">
        <v>213311</v>
      </c>
      <c r="E13" s="79">
        <v>217397</v>
      </c>
      <c r="F13" s="79">
        <v>220226</v>
      </c>
      <c r="G13" s="79">
        <v>192140</v>
      </c>
      <c r="H13" s="81"/>
      <c r="I13" s="83"/>
    </row>
    <row r="14" spans="1:9" x14ac:dyDescent="0.2">
      <c r="A14" s="76">
        <v>9</v>
      </c>
      <c r="B14" s="79">
        <v>209829</v>
      </c>
      <c r="C14" s="79">
        <v>214015</v>
      </c>
      <c r="D14" s="79">
        <v>216916</v>
      </c>
      <c r="E14" s="79">
        <v>221102</v>
      </c>
      <c r="F14" s="79">
        <v>224002</v>
      </c>
      <c r="G14" s="79">
        <v>195355</v>
      </c>
      <c r="H14" s="81"/>
      <c r="I14" s="83"/>
    </row>
    <row r="15" spans="1:9" x14ac:dyDescent="0.2">
      <c r="A15" s="76">
        <v>10</v>
      </c>
      <c r="B15" s="79">
        <v>213353</v>
      </c>
      <c r="C15" s="79">
        <v>217646</v>
      </c>
      <c r="D15" s="79">
        <v>220617</v>
      </c>
      <c r="E15" s="79">
        <v>224909</v>
      </c>
      <c r="F15" s="79">
        <v>227882</v>
      </c>
      <c r="G15" s="79">
        <v>198660</v>
      </c>
      <c r="H15" s="81"/>
      <c r="I15" s="83"/>
    </row>
    <row r="16" spans="1:9" x14ac:dyDescent="0.2">
      <c r="A16" s="76">
        <v>11</v>
      </c>
      <c r="B16" s="79">
        <v>216134</v>
      </c>
      <c r="C16" s="79">
        <v>220533</v>
      </c>
      <c r="D16" s="79">
        <v>223579</v>
      </c>
      <c r="E16" s="79">
        <v>227978</v>
      </c>
      <c r="F16" s="79">
        <v>231023</v>
      </c>
      <c r="G16" s="79">
        <v>202054</v>
      </c>
      <c r="H16" s="81"/>
      <c r="I16" s="83"/>
    </row>
    <row r="17" spans="1:9" x14ac:dyDescent="0.2">
      <c r="A17" s="76">
        <v>12</v>
      </c>
      <c r="B17" s="79">
        <v>219855</v>
      </c>
      <c r="C17" s="79">
        <v>224365</v>
      </c>
      <c r="D17" s="79">
        <v>227489</v>
      </c>
      <c r="E17" s="79">
        <v>231997</v>
      </c>
      <c r="F17" s="79">
        <v>235119</v>
      </c>
      <c r="G17" s="79">
        <v>205542</v>
      </c>
      <c r="H17" s="81"/>
      <c r="I17" s="83"/>
    </row>
    <row r="18" spans="1:9" x14ac:dyDescent="0.2">
      <c r="A18" s="76">
        <v>13</v>
      </c>
      <c r="B18" s="79">
        <v>223681</v>
      </c>
      <c r="C18" s="79">
        <v>228304</v>
      </c>
      <c r="D18" s="79">
        <v>231504</v>
      </c>
      <c r="E18" s="79">
        <v>236129</v>
      </c>
      <c r="F18" s="79">
        <v>239328</v>
      </c>
      <c r="G18" s="79">
        <v>209126</v>
      </c>
      <c r="H18" s="81"/>
      <c r="I18" s="83"/>
    </row>
    <row r="19" spans="1:9" x14ac:dyDescent="0.2">
      <c r="A19" s="76">
        <v>14</v>
      </c>
      <c r="B19" s="79">
        <v>227611</v>
      </c>
      <c r="C19" s="79">
        <v>232351</v>
      </c>
      <c r="D19" s="79">
        <v>235632</v>
      </c>
      <c r="E19" s="79">
        <v>240371</v>
      </c>
      <c r="F19" s="79">
        <v>243652</v>
      </c>
      <c r="G19" s="79">
        <v>212809</v>
      </c>
      <c r="H19" s="81"/>
      <c r="I19" s="83"/>
    </row>
    <row r="20" spans="1:9" x14ac:dyDescent="0.2">
      <c r="A20" s="76">
        <v>15</v>
      </c>
      <c r="B20" s="79">
        <v>231649</v>
      </c>
      <c r="C20" s="79">
        <v>236507</v>
      </c>
      <c r="D20" s="79">
        <v>239870</v>
      </c>
      <c r="E20" s="79">
        <v>244730</v>
      </c>
      <c r="F20" s="79">
        <v>248094</v>
      </c>
      <c r="G20" s="79">
        <v>216592</v>
      </c>
      <c r="H20" s="81"/>
      <c r="I20" s="83"/>
    </row>
    <row r="21" spans="1:9" x14ac:dyDescent="0.2">
      <c r="A21" s="76">
        <v>16</v>
      </c>
      <c r="B21" s="79">
        <v>234743</v>
      </c>
      <c r="C21" s="79">
        <v>239725</v>
      </c>
      <c r="D21" s="79">
        <v>243175</v>
      </c>
      <c r="E21" s="79">
        <v>248156</v>
      </c>
      <c r="F21" s="79">
        <v>251606</v>
      </c>
      <c r="G21" s="79">
        <v>220481</v>
      </c>
      <c r="H21" s="81"/>
      <c r="I21" s="83"/>
    </row>
    <row r="22" spans="1:9" x14ac:dyDescent="0.2">
      <c r="A22" s="76">
        <v>17</v>
      </c>
      <c r="B22" s="79">
        <v>239005</v>
      </c>
      <c r="C22" s="79">
        <v>244114</v>
      </c>
      <c r="D22" s="79">
        <v>247651</v>
      </c>
      <c r="E22" s="79">
        <v>252759</v>
      </c>
      <c r="F22" s="79">
        <v>256294</v>
      </c>
      <c r="G22" s="79">
        <v>224474</v>
      </c>
      <c r="H22" s="81"/>
      <c r="I22" s="83"/>
    </row>
    <row r="23" spans="1:9" x14ac:dyDescent="0.2">
      <c r="A23" s="76">
        <v>18</v>
      </c>
      <c r="B23" s="79">
        <v>243387</v>
      </c>
      <c r="C23" s="79">
        <v>248626</v>
      </c>
      <c r="D23" s="79">
        <v>252252</v>
      </c>
      <c r="E23" s="79">
        <v>257490</v>
      </c>
      <c r="F23" s="79">
        <v>261115</v>
      </c>
      <c r="G23" s="79">
        <v>228579</v>
      </c>
      <c r="H23" s="81"/>
      <c r="I23" s="83"/>
    </row>
    <row r="24" spans="1:9" x14ac:dyDescent="0.2">
      <c r="A24" s="76">
        <v>19</v>
      </c>
      <c r="B24" s="79">
        <v>246657</v>
      </c>
      <c r="C24" s="79">
        <v>252029</v>
      </c>
      <c r="D24" s="79">
        <v>255746</v>
      </c>
      <c r="E24" s="79">
        <v>261119</v>
      </c>
      <c r="F24" s="79">
        <v>264839</v>
      </c>
      <c r="G24" s="79">
        <v>232797</v>
      </c>
      <c r="H24" s="81"/>
      <c r="I24" s="83"/>
    </row>
    <row r="25" spans="1:9" x14ac:dyDescent="0.2">
      <c r="A25" s="76">
        <v>20</v>
      </c>
      <c r="B25" s="79">
        <v>250053</v>
      </c>
      <c r="C25" s="79">
        <v>255560</v>
      </c>
      <c r="D25" s="79">
        <v>259374</v>
      </c>
      <c r="E25" s="79">
        <v>264882</v>
      </c>
      <c r="F25" s="79">
        <v>268694</v>
      </c>
      <c r="G25" s="79">
        <v>237130</v>
      </c>
      <c r="H25" s="81"/>
      <c r="I25" s="83"/>
    </row>
    <row r="26" spans="1:9" x14ac:dyDescent="0.2">
      <c r="A26" s="76">
        <v>21</v>
      </c>
      <c r="B26" s="79">
        <v>254192</v>
      </c>
      <c r="C26" s="79">
        <v>259841</v>
      </c>
      <c r="D26" s="79">
        <v>263752</v>
      </c>
      <c r="E26" s="79">
        <v>269401</v>
      </c>
      <c r="F26" s="79">
        <v>273312</v>
      </c>
      <c r="G26" s="79">
        <v>241583</v>
      </c>
      <c r="H26" s="81"/>
      <c r="I26" s="83"/>
    </row>
    <row r="27" spans="1:9" x14ac:dyDescent="0.2">
      <c r="A27" s="76">
        <v>22</v>
      </c>
      <c r="B27" s="79">
        <v>258027</v>
      </c>
      <c r="C27" s="79">
        <v>263676</v>
      </c>
      <c r="D27" s="79">
        <v>267587</v>
      </c>
      <c r="E27" s="79">
        <v>273236</v>
      </c>
      <c r="F27" s="79">
        <v>277147</v>
      </c>
      <c r="G27" s="79">
        <v>246033</v>
      </c>
      <c r="H27" s="81"/>
      <c r="I27" s="83"/>
    </row>
    <row r="28" spans="1:9" x14ac:dyDescent="0.2">
      <c r="A28" s="76">
        <v>23</v>
      </c>
      <c r="B28" s="79">
        <v>262137</v>
      </c>
      <c r="C28" s="79">
        <v>267629</v>
      </c>
      <c r="D28" s="79">
        <v>271434</v>
      </c>
      <c r="E28" s="79">
        <v>276928</v>
      </c>
      <c r="F28" s="79">
        <v>280730</v>
      </c>
      <c r="G28" s="79">
        <v>250473</v>
      </c>
      <c r="H28" s="81"/>
      <c r="I28" s="83"/>
    </row>
    <row r="29" spans="1:9" x14ac:dyDescent="0.2">
      <c r="A29" s="76">
        <v>24</v>
      </c>
      <c r="B29" s="79">
        <v>266372</v>
      </c>
      <c r="C29" s="79">
        <v>271710</v>
      </c>
      <c r="D29" s="79">
        <v>275406</v>
      </c>
      <c r="E29" s="79">
        <v>280745</v>
      </c>
      <c r="F29" s="79">
        <v>284441</v>
      </c>
      <c r="G29" s="79">
        <v>255038</v>
      </c>
      <c r="H29" s="81"/>
      <c r="I29" s="83"/>
    </row>
    <row r="30" spans="1:9" x14ac:dyDescent="0.2">
      <c r="A30" s="76">
        <v>25</v>
      </c>
      <c r="B30" s="79">
        <v>270701</v>
      </c>
      <c r="C30" s="79">
        <v>275873</v>
      </c>
      <c r="D30" s="79">
        <v>279454</v>
      </c>
      <c r="E30" s="79">
        <v>284626</v>
      </c>
      <c r="F30" s="79">
        <v>288206</v>
      </c>
      <c r="G30" s="79">
        <v>259722</v>
      </c>
      <c r="H30" s="81"/>
      <c r="I30" s="83"/>
    </row>
    <row r="31" spans="1:9" x14ac:dyDescent="0.2">
      <c r="A31" s="76">
        <v>26</v>
      </c>
      <c r="B31" s="79">
        <v>275131</v>
      </c>
      <c r="C31" s="79">
        <v>280123</v>
      </c>
      <c r="D31" s="79">
        <v>283580</v>
      </c>
      <c r="E31" s="79">
        <v>288573</v>
      </c>
      <c r="F31" s="79">
        <v>292029</v>
      </c>
      <c r="G31" s="79">
        <v>264529</v>
      </c>
      <c r="H31" s="81"/>
      <c r="I31" s="83"/>
    </row>
    <row r="32" spans="1:9" x14ac:dyDescent="0.2">
      <c r="A32" s="76">
        <v>27</v>
      </c>
      <c r="B32" s="79">
        <v>279656</v>
      </c>
      <c r="C32" s="79">
        <v>284456</v>
      </c>
      <c r="D32" s="79">
        <v>287782</v>
      </c>
      <c r="E32" s="79">
        <v>292583</v>
      </c>
      <c r="F32" s="79">
        <v>295908</v>
      </c>
      <c r="G32" s="79">
        <v>269460</v>
      </c>
      <c r="H32" s="81"/>
      <c r="I32" s="83"/>
    </row>
    <row r="33" spans="1:9" x14ac:dyDescent="0.2">
      <c r="A33" s="76">
        <v>28</v>
      </c>
      <c r="B33" s="79">
        <v>284283</v>
      </c>
      <c r="C33" s="79">
        <v>288881</v>
      </c>
      <c r="D33" s="79">
        <v>292064</v>
      </c>
      <c r="E33" s="79">
        <v>296661</v>
      </c>
      <c r="F33" s="79">
        <v>299845</v>
      </c>
      <c r="G33" s="79">
        <v>274522</v>
      </c>
      <c r="H33" s="81"/>
      <c r="I33" s="83"/>
    </row>
    <row r="34" spans="1:9" x14ac:dyDescent="0.2">
      <c r="A34" s="76">
        <v>29</v>
      </c>
      <c r="B34" s="79">
        <v>289014</v>
      </c>
      <c r="C34" s="79">
        <v>293394</v>
      </c>
      <c r="D34" s="79">
        <v>296427</v>
      </c>
      <c r="E34" s="79">
        <v>300807</v>
      </c>
      <c r="F34" s="79">
        <v>303839</v>
      </c>
      <c r="G34" s="79">
        <v>279715</v>
      </c>
      <c r="H34" s="81"/>
      <c r="I34" s="83"/>
    </row>
    <row r="35" spans="1:9" x14ac:dyDescent="0.2">
      <c r="A35" s="76">
        <v>30</v>
      </c>
      <c r="B35" s="79">
        <v>293853</v>
      </c>
      <c r="C35" s="79">
        <v>298001</v>
      </c>
      <c r="D35" s="79">
        <v>300872</v>
      </c>
      <c r="E35" s="79">
        <v>305018</v>
      </c>
      <c r="F35" s="79">
        <v>307890</v>
      </c>
      <c r="G35" s="79">
        <v>285045</v>
      </c>
      <c r="H35" s="81"/>
      <c r="I35" s="83"/>
    </row>
    <row r="36" spans="1:9" x14ac:dyDescent="0.2">
      <c r="A36" s="76">
        <v>31</v>
      </c>
      <c r="B36" s="79">
        <v>298795</v>
      </c>
      <c r="C36" s="79">
        <v>302696</v>
      </c>
      <c r="D36" s="79">
        <v>305398</v>
      </c>
      <c r="E36" s="79">
        <v>309299</v>
      </c>
      <c r="F36" s="79">
        <v>312000</v>
      </c>
      <c r="G36" s="79">
        <v>290513</v>
      </c>
      <c r="H36" s="81"/>
      <c r="I36" s="83"/>
    </row>
    <row r="37" spans="1:9" x14ac:dyDescent="0.2">
      <c r="A37" s="76">
        <v>32</v>
      </c>
      <c r="B37" s="79">
        <v>303852</v>
      </c>
      <c r="C37" s="79">
        <v>307490</v>
      </c>
      <c r="D37" s="79">
        <v>310009</v>
      </c>
      <c r="E37" s="79">
        <v>313649</v>
      </c>
      <c r="F37" s="79">
        <v>316167</v>
      </c>
      <c r="G37" s="79">
        <v>296126</v>
      </c>
      <c r="H37" s="81"/>
      <c r="I37" s="83"/>
    </row>
    <row r="38" spans="1:9" x14ac:dyDescent="0.2">
      <c r="A38" s="76">
        <v>33</v>
      </c>
      <c r="B38" s="79">
        <v>309016</v>
      </c>
      <c r="C38" s="79">
        <v>312375</v>
      </c>
      <c r="D38" s="79">
        <v>314703</v>
      </c>
      <c r="E38" s="79">
        <v>318063</v>
      </c>
      <c r="F38" s="79">
        <v>320390</v>
      </c>
      <c r="G38" s="79">
        <v>301882</v>
      </c>
      <c r="H38" s="81"/>
      <c r="I38" s="83"/>
    </row>
    <row r="39" spans="1:9" x14ac:dyDescent="0.2">
      <c r="A39" s="76">
        <v>34</v>
      </c>
      <c r="B39" s="79">
        <v>314298</v>
      </c>
      <c r="C39" s="79">
        <v>317363</v>
      </c>
      <c r="D39" s="79">
        <v>319485</v>
      </c>
      <c r="E39" s="79">
        <v>322548</v>
      </c>
      <c r="F39" s="79">
        <v>324670</v>
      </c>
      <c r="G39" s="79">
        <v>307791</v>
      </c>
      <c r="H39" s="81"/>
      <c r="I39" s="83"/>
    </row>
    <row r="40" spans="1:9" x14ac:dyDescent="0.2">
      <c r="A40" s="76">
        <v>35</v>
      </c>
      <c r="B40" s="79">
        <v>319697</v>
      </c>
      <c r="C40" s="79">
        <v>322450</v>
      </c>
      <c r="D40" s="79">
        <v>324354</v>
      </c>
      <c r="E40" s="79">
        <v>327107</v>
      </c>
      <c r="F40" s="79">
        <v>329011</v>
      </c>
      <c r="G40" s="79">
        <v>313855</v>
      </c>
      <c r="H40" s="81"/>
      <c r="I40" s="83"/>
    </row>
    <row r="41" spans="1:9" x14ac:dyDescent="0.2">
      <c r="A41" s="76">
        <v>36</v>
      </c>
      <c r="B41" s="79">
        <v>325214</v>
      </c>
      <c r="C41" s="79">
        <v>327634</v>
      </c>
      <c r="D41" s="79">
        <v>329310</v>
      </c>
      <c r="E41" s="79">
        <v>331731</v>
      </c>
      <c r="F41" s="79">
        <v>333406</v>
      </c>
      <c r="G41" s="79">
        <v>320075</v>
      </c>
      <c r="H41" s="81"/>
      <c r="I41" s="83"/>
    </row>
    <row r="42" spans="1:9" x14ac:dyDescent="0.2">
      <c r="A42" s="76">
        <v>37</v>
      </c>
      <c r="B42" s="79">
        <v>330853</v>
      </c>
      <c r="C42" s="79">
        <v>332923</v>
      </c>
      <c r="D42" s="79">
        <v>334355</v>
      </c>
      <c r="E42" s="79">
        <v>336425</v>
      </c>
      <c r="F42" s="79">
        <v>337859</v>
      </c>
      <c r="G42" s="79">
        <v>326457</v>
      </c>
      <c r="H42" s="81"/>
      <c r="I42" s="83"/>
    </row>
    <row r="43" spans="1:9" x14ac:dyDescent="0.2">
      <c r="A43" s="76">
        <v>38</v>
      </c>
      <c r="B43" s="79">
        <v>336808</v>
      </c>
      <c r="C43" s="79">
        <v>338540</v>
      </c>
      <c r="D43" s="79">
        <v>339739</v>
      </c>
      <c r="E43" s="79">
        <v>341471</v>
      </c>
      <c r="F43" s="79">
        <v>342672</v>
      </c>
      <c r="G43" s="79">
        <v>333129</v>
      </c>
      <c r="H43" s="81"/>
      <c r="I43" s="83"/>
    </row>
    <row r="44" spans="1:9" x14ac:dyDescent="0.2">
      <c r="A44" s="76">
        <v>39</v>
      </c>
      <c r="B44" s="79">
        <v>342821</v>
      </c>
      <c r="C44" s="79">
        <v>344156</v>
      </c>
      <c r="D44" s="79">
        <v>345080</v>
      </c>
      <c r="E44" s="79">
        <v>346413</v>
      </c>
      <c r="F44" s="79">
        <v>347337</v>
      </c>
      <c r="G44" s="79">
        <v>339989</v>
      </c>
      <c r="H44" s="81"/>
      <c r="I44" s="83"/>
    </row>
    <row r="45" spans="1:9" x14ac:dyDescent="0.2">
      <c r="A45" s="76">
        <v>40</v>
      </c>
      <c r="B45" s="79">
        <v>348966</v>
      </c>
      <c r="C45" s="79">
        <v>349878</v>
      </c>
      <c r="D45" s="79">
        <v>350510</v>
      </c>
      <c r="E45" s="79">
        <v>351422</v>
      </c>
      <c r="F45" s="79">
        <v>352054</v>
      </c>
      <c r="G45" s="79">
        <v>347027</v>
      </c>
      <c r="H45" s="81"/>
      <c r="I45" s="83"/>
    </row>
    <row r="46" spans="1:9" x14ac:dyDescent="0.2">
      <c r="A46" s="76">
        <v>41</v>
      </c>
      <c r="B46" s="79">
        <v>355245</v>
      </c>
      <c r="C46" s="79">
        <v>355712</v>
      </c>
      <c r="D46" s="79">
        <v>356037</v>
      </c>
      <c r="E46" s="79">
        <v>356505</v>
      </c>
      <c r="F46" s="79">
        <v>356828</v>
      </c>
      <c r="G46" s="79">
        <v>354249</v>
      </c>
      <c r="H46" s="81"/>
      <c r="I46" s="83"/>
    </row>
    <row r="47" spans="1:9" x14ac:dyDescent="0.2">
      <c r="A47" s="76">
        <v>42</v>
      </c>
      <c r="B47" s="79">
        <v>361660</v>
      </c>
      <c r="C47" s="79"/>
      <c r="D47" s="79"/>
      <c r="E47" s="79"/>
      <c r="F47" s="79"/>
      <c r="G47" s="79">
        <v>361659</v>
      </c>
      <c r="H47" s="81"/>
      <c r="I47" s="83"/>
    </row>
    <row r="48" spans="1:9" x14ac:dyDescent="0.2">
      <c r="A48" s="76">
        <v>43</v>
      </c>
      <c r="B48" s="79">
        <v>369689</v>
      </c>
      <c r="C48" s="79"/>
      <c r="D48" s="79"/>
      <c r="E48" s="79"/>
      <c r="F48" s="79"/>
      <c r="G48" s="79">
        <v>369689</v>
      </c>
      <c r="H48" s="81"/>
      <c r="I48" s="83"/>
    </row>
    <row r="49" spans="1:9" x14ac:dyDescent="0.2">
      <c r="A49" s="76">
        <v>44</v>
      </c>
      <c r="B49" s="79">
        <v>377937</v>
      </c>
      <c r="C49" s="79"/>
      <c r="D49" s="79"/>
      <c r="E49" s="79"/>
      <c r="F49" s="79"/>
      <c r="G49" s="79">
        <v>377937</v>
      </c>
      <c r="H49" s="81"/>
      <c r="I49" s="83"/>
    </row>
    <row r="50" spans="1:9" x14ac:dyDescent="0.2">
      <c r="A50" s="76">
        <v>45</v>
      </c>
      <c r="B50" s="79">
        <v>386414</v>
      </c>
      <c r="C50" s="79"/>
      <c r="D50" s="79"/>
      <c r="E50" s="79"/>
      <c r="F50" s="79"/>
      <c r="G50" s="79">
        <v>386414</v>
      </c>
      <c r="H50" s="81"/>
      <c r="I50" s="83"/>
    </row>
    <row r="51" spans="1:9" x14ac:dyDescent="0.2">
      <c r="A51" s="76">
        <v>46</v>
      </c>
      <c r="B51" s="79">
        <v>395125</v>
      </c>
      <c r="C51" s="79"/>
      <c r="D51" s="79"/>
      <c r="E51" s="79"/>
      <c r="F51" s="79"/>
      <c r="G51" s="79">
        <v>395125</v>
      </c>
      <c r="H51" s="81"/>
      <c r="I51" s="83"/>
    </row>
    <row r="52" spans="1:9" x14ac:dyDescent="0.2">
      <c r="A52" s="76">
        <v>47</v>
      </c>
      <c r="B52" s="79">
        <v>413269</v>
      </c>
      <c r="C52" s="79"/>
      <c r="D52" s="79"/>
      <c r="E52" s="79"/>
      <c r="F52" s="79"/>
      <c r="G52" s="79">
        <v>413269</v>
      </c>
      <c r="H52" s="81"/>
      <c r="I52" s="83"/>
    </row>
    <row r="53" spans="1:9" x14ac:dyDescent="0.2">
      <c r="A53" s="76">
        <v>48</v>
      </c>
      <c r="B53" s="79">
        <v>441026</v>
      </c>
      <c r="C53" s="79"/>
      <c r="D53" s="79"/>
      <c r="E53" s="79"/>
      <c r="F53" s="79"/>
      <c r="G53" s="79">
        <v>441026</v>
      </c>
      <c r="H53" s="81"/>
      <c r="I53" s="83"/>
    </row>
    <row r="54" spans="1:9" x14ac:dyDescent="0.2">
      <c r="A54" s="76">
        <v>49</v>
      </c>
      <c r="B54" s="79">
        <v>471781</v>
      </c>
      <c r="C54" s="79"/>
      <c r="D54" s="79"/>
      <c r="E54" s="79"/>
      <c r="F54" s="79"/>
      <c r="G54" s="79">
        <v>471781</v>
      </c>
      <c r="H54" s="81"/>
      <c r="I54" s="83"/>
    </row>
    <row r="55" spans="1:9" x14ac:dyDescent="0.2">
      <c r="A55" s="76">
        <v>50</v>
      </c>
      <c r="B55" s="79">
        <v>521094</v>
      </c>
      <c r="C55" s="79"/>
      <c r="D55" s="79"/>
      <c r="E55" s="79"/>
      <c r="F55" s="79"/>
      <c r="G55" s="79">
        <v>521094</v>
      </c>
    </row>
    <row r="56" spans="1:9" x14ac:dyDescent="0.2">
      <c r="A56" s="76">
        <v>51</v>
      </c>
      <c r="B56" s="79">
        <v>592911</v>
      </c>
      <c r="C56" s="79"/>
      <c r="D56" s="79"/>
      <c r="E56" s="79"/>
      <c r="F56" s="79"/>
      <c r="G56" s="79">
        <v>592912</v>
      </c>
    </row>
    <row r="57" spans="1:9" x14ac:dyDescent="0.2">
      <c r="A57" s="76">
        <v>52</v>
      </c>
      <c r="B57" s="79">
        <v>650993</v>
      </c>
      <c r="C57" s="79"/>
      <c r="D57" s="79"/>
      <c r="E57" s="79"/>
      <c r="F57" s="79"/>
      <c r="G57" s="79">
        <v>650994</v>
      </c>
    </row>
    <row r="58" spans="1:9" x14ac:dyDescent="0.2">
      <c r="A58" s="76">
        <v>53</v>
      </c>
      <c r="B58" s="79">
        <v>728408</v>
      </c>
      <c r="C58" s="79"/>
      <c r="D58" s="79"/>
      <c r="E58" s="79"/>
      <c r="F58" s="79"/>
      <c r="G58" s="79">
        <v>728409</v>
      </c>
    </row>
    <row r="59" spans="1:9" x14ac:dyDescent="0.2">
      <c r="A59" s="76">
        <v>54</v>
      </c>
      <c r="B59" s="79">
        <v>821385</v>
      </c>
      <c r="C59" s="79"/>
      <c r="D59" s="79"/>
      <c r="E59" s="79"/>
      <c r="F59" s="79"/>
      <c r="G59" s="79">
        <v>821385</v>
      </c>
    </row>
    <row r="60" spans="1:9" x14ac:dyDescent="0.2">
      <c r="A60" s="76">
        <v>55</v>
      </c>
      <c r="B60" s="79">
        <v>925652</v>
      </c>
      <c r="C60" s="79"/>
      <c r="D60" s="79"/>
      <c r="E60" s="79"/>
      <c r="F60" s="79"/>
      <c r="G60" s="79">
        <v>925652</v>
      </c>
    </row>
    <row r="61" spans="1:9" x14ac:dyDescent="0.2">
      <c r="A61" s="76" t="s">
        <v>267</v>
      </c>
      <c r="B61" s="79">
        <v>986678</v>
      </c>
      <c r="C61" s="79"/>
      <c r="D61" s="79"/>
      <c r="E61" s="79"/>
      <c r="F61" s="79"/>
      <c r="G61" s="79">
        <v>986678</v>
      </c>
    </row>
    <row r="62" spans="1:9" x14ac:dyDescent="0.2">
      <c r="A62" s="76"/>
      <c r="B62" s="79"/>
      <c r="C62" s="79"/>
      <c r="D62" s="79"/>
      <c r="E62" s="79"/>
      <c r="F62" s="79"/>
      <c r="G62" s="79"/>
    </row>
    <row r="63" spans="1:9" x14ac:dyDescent="0.2">
      <c r="A63" s="76"/>
      <c r="B63" s="79"/>
      <c r="C63" s="79"/>
      <c r="D63" s="79"/>
      <c r="E63" s="79"/>
      <c r="F63" s="79"/>
      <c r="G63" s="79"/>
    </row>
    <row r="64" spans="1:9" x14ac:dyDescent="0.2">
      <c r="A64" s="76"/>
      <c r="B64" s="79"/>
      <c r="C64" s="79"/>
      <c r="D64" s="79"/>
      <c r="E64" s="79"/>
      <c r="F64" s="79"/>
      <c r="G64" s="79"/>
    </row>
    <row r="65" spans="1:7" x14ac:dyDescent="0.2">
      <c r="A65" s="76"/>
      <c r="B65" s="79"/>
      <c r="C65" s="79"/>
      <c r="D65" s="79"/>
      <c r="E65" s="79"/>
      <c r="F65" s="79"/>
      <c r="G65" s="79"/>
    </row>
    <row r="66" spans="1:7" x14ac:dyDescent="0.2">
      <c r="A66" s="76"/>
      <c r="B66" s="79"/>
      <c r="C66" s="79"/>
      <c r="D66" s="79"/>
      <c r="E66" s="79"/>
      <c r="F66" s="79"/>
      <c r="G66" s="79"/>
    </row>
    <row r="67" spans="1:7" x14ac:dyDescent="0.2">
      <c r="A67" s="76"/>
      <c r="B67" s="79"/>
      <c r="C67" s="79"/>
      <c r="D67" s="79"/>
      <c r="E67" s="79"/>
      <c r="F67" s="79"/>
      <c r="G67" s="79"/>
    </row>
    <row r="68" spans="1:7" x14ac:dyDescent="0.2">
      <c r="A68" s="76"/>
      <c r="B68" s="79"/>
      <c r="C68" s="79"/>
      <c r="D68" s="79"/>
      <c r="E68" s="79"/>
      <c r="F68" s="79"/>
      <c r="G68" s="79"/>
    </row>
    <row r="69" spans="1:7" x14ac:dyDescent="0.2">
      <c r="A69" s="76"/>
      <c r="B69" s="79"/>
      <c r="C69" s="79"/>
      <c r="D69" s="79"/>
      <c r="E69" s="79"/>
      <c r="F69" s="79"/>
      <c r="G69" s="79"/>
    </row>
    <row r="70" spans="1:7" x14ac:dyDescent="0.2">
      <c r="A70" s="76"/>
      <c r="B70" s="79"/>
      <c r="C70" s="79"/>
      <c r="D70" s="79"/>
      <c r="E70" s="79"/>
      <c r="F70" s="79"/>
      <c r="G70" s="79"/>
    </row>
    <row r="71" spans="1:7" x14ac:dyDescent="0.2">
      <c r="A71" s="76"/>
      <c r="B71" s="79"/>
      <c r="C71" s="79"/>
      <c r="D71" s="79"/>
      <c r="E71" s="79"/>
      <c r="F71" s="79"/>
      <c r="G71" s="79"/>
    </row>
    <row r="72" spans="1:7" x14ac:dyDescent="0.2">
      <c r="A72" s="76"/>
      <c r="B72" s="79"/>
      <c r="C72" s="79"/>
      <c r="D72" s="79"/>
      <c r="E72" s="79"/>
      <c r="F72" s="79"/>
      <c r="G72" s="79"/>
    </row>
    <row r="73" spans="1:7" x14ac:dyDescent="0.2">
      <c r="A73" s="76"/>
      <c r="B73" s="79"/>
      <c r="C73" s="79"/>
      <c r="D73" s="79"/>
      <c r="E73" s="79"/>
      <c r="F73" s="79"/>
      <c r="G73" s="79"/>
    </row>
    <row r="74" spans="1:7" x14ac:dyDescent="0.2">
      <c r="A74" s="76"/>
      <c r="B74" s="79"/>
      <c r="C74" s="79"/>
      <c r="D74" s="79"/>
      <c r="E74" s="79"/>
      <c r="F74" s="79"/>
      <c r="G74" s="79"/>
    </row>
    <row r="75" spans="1:7" x14ac:dyDescent="0.2">
      <c r="A75" s="76"/>
      <c r="B75" s="79"/>
      <c r="C75" s="79"/>
      <c r="D75" s="79"/>
      <c r="E75" s="79"/>
      <c r="F75" s="79"/>
      <c r="G75" s="79"/>
    </row>
    <row r="76" spans="1:7" x14ac:dyDescent="0.2">
      <c r="A76" s="76"/>
      <c r="B76" s="79"/>
      <c r="C76" s="79"/>
      <c r="D76" s="79"/>
      <c r="E76" s="79"/>
      <c r="F76" s="79"/>
      <c r="G76" s="79"/>
    </row>
    <row r="77" spans="1:7" x14ac:dyDescent="0.2">
      <c r="A77" s="76"/>
      <c r="B77" s="79"/>
      <c r="C77" s="79"/>
      <c r="D77" s="79"/>
      <c r="E77" s="79"/>
      <c r="F77" s="79"/>
      <c r="G77" s="79"/>
    </row>
    <row r="78" spans="1:7" x14ac:dyDescent="0.2">
      <c r="A78" s="76"/>
      <c r="B78" s="79"/>
      <c r="C78" s="79"/>
      <c r="D78" s="79"/>
      <c r="E78" s="79"/>
      <c r="F78" s="79"/>
      <c r="G78" s="79"/>
    </row>
    <row r="79" spans="1:7" x14ac:dyDescent="0.2">
      <c r="A79" s="76"/>
      <c r="B79" s="79"/>
      <c r="C79" s="79"/>
      <c r="D79" s="79"/>
      <c r="E79" s="79"/>
      <c r="F79" s="79"/>
      <c r="G79" s="79"/>
    </row>
    <row r="80" spans="1:7" x14ac:dyDescent="0.2">
      <c r="A80" s="76"/>
      <c r="B80" s="79"/>
      <c r="C80" s="79"/>
      <c r="D80" s="79"/>
      <c r="E80" s="79"/>
      <c r="F80" s="79"/>
      <c r="G80" s="79"/>
    </row>
    <row r="81" spans="1:7" x14ac:dyDescent="0.2">
      <c r="A81" s="76"/>
      <c r="B81" s="79"/>
      <c r="C81" s="79"/>
      <c r="D81" s="79"/>
      <c r="E81" s="79"/>
      <c r="F81" s="79"/>
      <c r="G81" s="79"/>
    </row>
    <row r="82" spans="1:7" x14ac:dyDescent="0.2">
      <c r="A82" s="76"/>
      <c r="B82" s="79"/>
      <c r="C82" s="79"/>
      <c r="D82" s="79"/>
      <c r="E82" s="79"/>
      <c r="F82" s="79"/>
      <c r="G82" s="79"/>
    </row>
    <row r="83" spans="1:7" x14ac:dyDescent="0.2">
      <c r="A83" s="76"/>
      <c r="B83" s="79"/>
      <c r="C83" s="79"/>
      <c r="D83" s="79"/>
      <c r="E83" s="79"/>
      <c r="F83" s="79"/>
      <c r="G83" s="79"/>
    </row>
    <row r="84" spans="1:7" x14ac:dyDescent="0.2">
      <c r="A84" s="76"/>
      <c r="B84" s="79"/>
      <c r="C84" s="79"/>
      <c r="D84" s="79"/>
      <c r="E84" s="79"/>
      <c r="F84" s="79"/>
      <c r="G84" s="79"/>
    </row>
    <row r="85" spans="1:7" x14ac:dyDescent="0.2">
      <c r="A85" s="76"/>
      <c r="B85" s="79"/>
      <c r="C85" s="79"/>
      <c r="D85" s="79"/>
      <c r="E85" s="79"/>
      <c r="F85" s="79"/>
      <c r="G85" s="79"/>
    </row>
    <row r="86" spans="1:7" x14ac:dyDescent="0.2">
      <c r="A86" s="76"/>
      <c r="B86" s="79"/>
      <c r="C86" s="79"/>
      <c r="D86" s="79"/>
      <c r="E86" s="79"/>
      <c r="F86" s="79"/>
      <c r="G86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86B5-2E57-428E-B23D-77FBE7F8119F}">
  <sheetPr>
    <pageSetUpPr fitToPage="1"/>
  </sheetPr>
  <dimension ref="A1:P60"/>
  <sheetViews>
    <sheetView workbookViewId="0">
      <selection activeCell="S16" sqref="S16"/>
    </sheetView>
  </sheetViews>
  <sheetFormatPr defaultColWidth="9.140625" defaultRowHeight="12.75" x14ac:dyDescent="0.2"/>
  <cols>
    <col min="1" max="1" width="15.140625" style="66" customWidth="1"/>
    <col min="2" max="13" width="10.28515625" style="66" bestFit="1" customWidth="1"/>
    <col min="14" max="15" width="10.28515625" style="66" customWidth="1"/>
    <col min="16" max="16" width="10.140625" style="66" bestFit="1" customWidth="1"/>
    <col min="17" max="16384" width="9.140625" style="66"/>
  </cols>
  <sheetData>
    <row r="1" spans="1:16" s="62" customFormat="1" x14ac:dyDescent="0.2">
      <c r="B1" s="63">
        <v>40999</v>
      </c>
      <c r="C1" s="63">
        <v>41000</v>
      </c>
      <c r="D1" s="63">
        <v>41365</v>
      </c>
      <c r="E1" s="63">
        <v>41730</v>
      </c>
      <c r="F1" s="63">
        <v>42095</v>
      </c>
      <c r="G1" s="63">
        <v>42461</v>
      </c>
      <c r="H1" s="63">
        <v>42826</v>
      </c>
      <c r="I1" s="63">
        <v>43070</v>
      </c>
      <c r="J1" s="63">
        <v>43191</v>
      </c>
      <c r="K1" s="63">
        <v>43374</v>
      </c>
      <c r="L1" s="63">
        <v>43556</v>
      </c>
      <c r="M1" s="63">
        <v>43739</v>
      </c>
      <c r="N1" s="63">
        <v>43922</v>
      </c>
      <c r="O1" s="63">
        <v>44228</v>
      </c>
      <c r="P1" s="63">
        <v>44287</v>
      </c>
    </row>
    <row r="2" spans="1:16" s="62" customFormat="1" ht="25.5" x14ac:dyDescent="0.2">
      <c r="A2" s="64" t="s">
        <v>223</v>
      </c>
      <c r="B2" s="65">
        <v>0</v>
      </c>
      <c r="C2" s="65">
        <v>1.304</v>
      </c>
      <c r="D2" s="65">
        <v>1.304</v>
      </c>
      <c r="E2" s="65">
        <v>1.7161999999999999</v>
      </c>
      <c r="F2" s="65">
        <v>2.1745000000000001</v>
      </c>
      <c r="G2" s="65">
        <v>2.9882</v>
      </c>
      <c r="H2" s="65">
        <v>4.2446000000000002</v>
      </c>
      <c r="I2" s="65">
        <v>5.7702999999999998</v>
      </c>
      <c r="J2" s="65">
        <v>6.9683000000000002</v>
      </c>
      <c r="K2" s="65">
        <v>7.4972000000000003</v>
      </c>
      <c r="L2" s="65">
        <v>8.4910999999999994</v>
      </c>
      <c r="M2" s="65">
        <v>9.4007000000000005</v>
      </c>
      <c r="N2" s="65">
        <v>10.323600000000001</v>
      </c>
      <c r="O2" s="65">
        <v>10.2211</v>
      </c>
      <c r="P2" s="62">
        <v>11.1029</v>
      </c>
    </row>
    <row r="3" spans="1:16" s="62" customFormat="1" x14ac:dyDescent="0.2">
      <c r="A3" s="62" t="s">
        <v>219</v>
      </c>
      <c r="B3" s="65">
        <f>B2+100</f>
        <v>100</v>
      </c>
      <c r="C3" s="65">
        <f t="shared" ref="C3:P3" si="0">C2+100</f>
        <v>101.304</v>
      </c>
      <c r="D3" s="65">
        <f t="shared" si="0"/>
        <v>101.304</v>
      </c>
      <c r="E3" s="65">
        <f t="shared" si="0"/>
        <v>101.7162</v>
      </c>
      <c r="F3" s="65">
        <f t="shared" si="0"/>
        <v>102.17449999999999</v>
      </c>
      <c r="G3" s="65">
        <f t="shared" si="0"/>
        <v>102.98820000000001</v>
      </c>
      <c r="H3" s="65">
        <f t="shared" si="0"/>
        <v>104.24460000000001</v>
      </c>
      <c r="I3" s="65">
        <f t="shared" si="0"/>
        <v>105.77030000000001</v>
      </c>
      <c r="J3" s="65">
        <f t="shared" si="0"/>
        <v>106.9683</v>
      </c>
      <c r="K3" s="65">
        <f t="shared" si="0"/>
        <v>107.49720000000001</v>
      </c>
      <c r="L3" s="65">
        <f t="shared" si="0"/>
        <v>108.4911</v>
      </c>
      <c r="M3" s="65">
        <f t="shared" si="0"/>
        <v>109.4007</v>
      </c>
      <c r="N3" s="65">
        <f t="shared" si="0"/>
        <v>110.3236</v>
      </c>
      <c r="O3" s="65">
        <f t="shared" si="0"/>
        <v>110.22110000000001</v>
      </c>
      <c r="P3" s="65">
        <f t="shared" si="0"/>
        <v>111.10290000000001</v>
      </c>
    </row>
    <row r="4" spans="1:16" s="62" customFormat="1" x14ac:dyDescent="0.2">
      <c r="B4" s="65"/>
    </row>
    <row r="5" spans="1:16" s="62" customFormat="1" x14ac:dyDescent="0.2">
      <c r="A5" s="62" t="s">
        <v>224</v>
      </c>
      <c r="B5" s="65"/>
      <c r="C5" s="65">
        <f>C3-B3</f>
        <v>1.304000000000002</v>
      </c>
      <c r="D5" s="65">
        <f t="shared" ref="D5:P5" si="1">D3-C3</f>
        <v>0</v>
      </c>
      <c r="E5" s="65">
        <f t="shared" si="1"/>
        <v>0.41219999999999857</v>
      </c>
      <c r="F5" s="65">
        <f t="shared" si="1"/>
        <v>0.45829999999999416</v>
      </c>
      <c r="G5" s="65">
        <f t="shared" si="1"/>
        <v>0.81370000000001141</v>
      </c>
      <c r="H5" s="65">
        <f t="shared" si="1"/>
        <v>1.2563999999999993</v>
      </c>
      <c r="I5" s="65">
        <f t="shared" si="1"/>
        <v>1.5257000000000005</v>
      </c>
      <c r="J5" s="65">
        <f t="shared" si="1"/>
        <v>1.1979999999999933</v>
      </c>
      <c r="K5" s="65">
        <f t="shared" si="1"/>
        <v>0.52890000000000725</v>
      </c>
      <c r="L5" s="65">
        <f t="shared" si="1"/>
        <v>0.99389999999999645</v>
      </c>
      <c r="M5" s="65">
        <f t="shared" si="1"/>
        <v>0.90959999999999752</v>
      </c>
      <c r="N5" s="65">
        <f t="shared" si="1"/>
        <v>0.9228999999999985</v>
      </c>
      <c r="O5" s="65">
        <f t="shared" si="1"/>
        <v>-0.10249999999999204</v>
      </c>
      <c r="P5" s="65">
        <f t="shared" si="1"/>
        <v>0.88179999999999836</v>
      </c>
    </row>
    <row r="8" spans="1:16" x14ac:dyDescent="0.2">
      <c r="B8" s="67">
        <v>1000</v>
      </c>
      <c r="C8" s="66">
        <f t="shared" ref="C8:P8" si="2">B8*C3/B3</f>
        <v>1013.04</v>
      </c>
      <c r="D8" s="66">
        <f t="shared" si="2"/>
        <v>1013.04</v>
      </c>
      <c r="E8" s="66">
        <f t="shared" si="2"/>
        <v>1017.1619999999999</v>
      </c>
      <c r="F8" s="66">
        <f t="shared" si="2"/>
        <v>1021.7449999999999</v>
      </c>
      <c r="G8" s="66">
        <f t="shared" si="2"/>
        <v>1029.8820000000001</v>
      </c>
      <c r="H8" s="66">
        <f t="shared" si="2"/>
        <v>1042.4460000000001</v>
      </c>
      <c r="I8" s="66">
        <f t="shared" si="2"/>
        <v>1057.7030000000002</v>
      </c>
      <c r="J8" s="66">
        <f t="shared" si="2"/>
        <v>1069.6830000000002</v>
      </c>
      <c r="K8" s="66">
        <f t="shared" si="2"/>
        <v>1074.9720000000004</v>
      </c>
      <c r="L8" s="66">
        <f t="shared" si="2"/>
        <v>1084.9110000000003</v>
      </c>
      <c r="M8" s="66">
        <f t="shared" si="2"/>
        <v>1094.0070000000003</v>
      </c>
      <c r="N8" s="66">
        <f t="shared" si="2"/>
        <v>1103.2360000000001</v>
      </c>
      <c r="O8" s="66">
        <f t="shared" si="2"/>
        <v>1102.2110000000002</v>
      </c>
      <c r="P8" s="66">
        <f t="shared" si="2"/>
        <v>1111.0290000000002</v>
      </c>
    </row>
    <row r="9" spans="1:16" x14ac:dyDescent="0.2">
      <c r="C9" s="67">
        <v>1000</v>
      </c>
      <c r="D9" s="66">
        <f t="shared" ref="D9:P9" si="3">C9*D3/C3</f>
        <v>1000</v>
      </c>
      <c r="E9" s="66">
        <f t="shared" si="3"/>
        <v>1004.0689410092394</v>
      </c>
      <c r="F9" s="66">
        <f t="shared" si="3"/>
        <v>1008.5929479586194</v>
      </c>
      <c r="G9" s="66">
        <f t="shared" si="3"/>
        <v>1016.6252072968491</v>
      </c>
      <c r="H9" s="66">
        <f t="shared" si="3"/>
        <v>1029.0274816394219</v>
      </c>
      <c r="I9" s="66">
        <f t="shared" si="3"/>
        <v>1044.0880912895839</v>
      </c>
      <c r="J9" s="66">
        <f t="shared" si="3"/>
        <v>1055.9138829661217</v>
      </c>
      <c r="K9" s="66">
        <f t="shared" si="3"/>
        <v>1061.1348021795784</v>
      </c>
      <c r="L9" s="66">
        <f t="shared" si="3"/>
        <v>1070.9458659085526</v>
      </c>
      <c r="M9" s="66">
        <f t="shared" si="3"/>
        <v>1079.9247808576167</v>
      </c>
      <c r="N9" s="66">
        <f t="shared" si="3"/>
        <v>1089.0349838111033</v>
      </c>
      <c r="O9" s="66">
        <f t="shared" si="3"/>
        <v>1088.023177761984</v>
      </c>
      <c r="P9" s="66">
        <f t="shared" si="3"/>
        <v>1096.7276711679699</v>
      </c>
    </row>
    <row r="10" spans="1:16" x14ac:dyDescent="0.2">
      <c r="D10" s="67">
        <v>1000</v>
      </c>
      <c r="E10" s="66">
        <f t="shared" ref="E10:P10" si="4">D10*E3/D3</f>
        <v>1004.0689410092394</v>
      </c>
      <c r="F10" s="66">
        <f t="shared" si="4"/>
        <v>1008.5929479586194</v>
      </c>
      <c r="G10" s="66">
        <f t="shared" si="4"/>
        <v>1016.6252072968491</v>
      </c>
      <c r="H10" s="66">
        <f t="shared" si="4"/>
        <v>1029.0274816394219</v>
      </c>
      <c r="I10" s="66">
        <f t="shared" si="4"/>
        <v>1044.0880912895839</v>
      </c>
      <c r="J10" s="66">
        <f t="shared" si="4"/>
        <v>1055.9138829661217</v>
      </c>
      <c r="K10" s="66">
        <f t="shared" si="4"/>
        <v>1061.1348021795784</v>
      </c>
      <c r="L10" s="66">
        <f t="shared" si="4"/>
        <v>1070.9458659085526</v>
      </c>
      <c r="M10" s="66">
        <f t="shared" si="4"/>
        <v>1079.9247808576167</v>
      </c>
      <c r="N10" s="66">
        <f t="shared" si="4"/>
        <v>1089.0349838111033</v>
      </c>
      <c r="O10" s="66">
        <f t="shared" si="4"/>
        <v>1088.023177761984</v>
      </c>
      <c r="P10" s="66">
        <f t="shared" si="4"/>
        <v>1096.7276711679699</v>
      </c>
    </row>
    <row r="11" spans="1:16" x14ac:dyDescent="0.2">
      <c r="E11" s="67">
        <v>1000</v>
      </c>
      <c r="F11" s="66">
        <f t="shared" ref="F11:P11" si="5">E11*F3/E3</f>
        <v>1004.505673629176</v>
      </c>
      <c r="G11" s="66">
        <f t="shared" si="5"/>
        <v>1012.5053826234169</v>
      </c>
      <c r="H11" s="66">
        <f t="shared" si="5"/>
        <v>1024.8573973467353</v>
      </c>
      <c r="I11" s="66">
        <f t="shared" si="5"/>
        <v>1039.8569746018825</v>
      </c>
      <c r="J11" s="66">
        <f t="shared" si="5"/>
        <v>1051.6348428273961</v>
      </c>
      <c r="K11" s="66">
        <f t="shared" si="5"/>
        <v>1056.8346045172746</v>
      </c>
      <c r="L11" s="66">
        <f t="shared" si="5"/>
        <v>1066.6059093831661</v>
      </c>
      <c r="M11" s="66">
        <f t="shared" si="5"/>
        <v>1075.5484377119869</v>
      </c>
      <c r="N11" s="66">
        <f t="shared" si="5"/>
        <v>1084.6217220069173</v>
      </c>
      <c r="O11" s="66">
        <f t="shared" si="5"/>
        <v>1083.6140162530651</v>
      </c>
      <c r="P11" s="66">
        <f t="shared" si="5"/>
        <v>1092.2832351188899</v>
      </c>
    </row>
    <row r="12" spans="1:16" x14ac:dyDescent="0.2">
      <c r="F12" s="67">
        <v>1000</v>
      </c>
      <c r="G12" s="66">
        <f t="shared" ref="G12:P12" si="6">F12*G3/F3</f>
        <v>1007.9638265907836</v>
      </c>
      <c r="H12" s="66">
        <f t="shared" si="6"/>
        <v>1020.2604368017462</v>
      </c>
      <c r="I12" s="66">
        <f t="shared" si="6"/>
        <v>1035.1927339991878</v>
      </c>
      <c r="J12" s="66">
        <f t="shared" si="6"/>
        <v>1046.9177730255592</v>
      </c>
      <c r="K12" s="66">
        <f t="shared" si="6"/>
        <v>1052.0942113736794</v>
      </c>
      <c r="L12" s="66">
        <f t="shared" si="6"/>
        <v>1061.8216874073278</v>
      </c>
      <c r="M12" s="66">
        <f t="shared" si="6"/>
        <v>1070.72410435089</v>
      </c>
      <c r="N12" s="66">
        <f t="shared" si="6"/>
        <v>1079.7566907594362</v>
      </c>
      <c r="O12" s="66">
        <f t="shared" si="6"/>
        <v>1078.7535050330564</v>
      </c>
      <c r="P12" s="66">
        <f t="shared" si="6"/>
        <v>1087.3838384332687</v>
      </c>
    </row>
    <row r="13" spans="1:16" x14ac:dyDescent="0.2">
      <c r="G13" s="67">
        <v>1000</v>
      </c>
      <c r="H13" s="66">
        <f t="shared" ref="H13:P13" si="7">G13*H3/G3</f>
        <v>1012.1994558599918</v>
      </c>
      <c r="I13" s="66">
        <f t="shared" si="7"/>
        <v>1027.0137743935713</v>
      </c>
      <c r="J13" s="66">
        <f t="shared" si="7"/>
        <v>1038.646174998689</v>
      </c>
      <c r="K13" s="66">
        <f t="shared" si="7"/>
        <v>1043.7817147983942</v>
      </c>
      <c r="L13" s="66">
        <f t="shared" si="7"/>
        <v>1053.4323349665299</v>
      </c>
      <c r="M13" s="66">
        <f t="shared" si="7"/>
        <v>1062.2644147581952</v>
      </c>
      <c r="N13" s="66">
        <f t="shared" si="7"/>
        <v>1071.2256355582481</v>
      </c>
      <c r="O13" s="66">
        <f t="shared" si="7"/>
        <v>1070.2303759071426</v>
      </c>
      <c r="P13" s="66">
        <f t="shared" si="7"/>
        <v>1078.7925218617277</v>
      </c>
    </row>
    <row r="14" spans="1:16" x14ac:dyDescent="0.2">
      <c r="H14" s="67">
        <v>1000</v>
      </c>
      <c r="I14" s="66">
        <f t="shared" ref="I14:P14" si="8">H14*I3/H3</f>
        <v>1014.6357701022403</v>
      </c>
      <c r="J14" s="66">
        <f t="shared" si="8"/>
        <v>1026.1279720963962</v>
      </c>
      <c r="K14" s="66">
        <f t="shared" si="8"/>
        <v>1031.2016161988245</v>
      </c>
      <c r="L14" s="66">
        <f t="shared" si="8"/>
        <v>1040.7359230118391</v>
      </c>
      <c r="M14" s="66">
        <f t="shared" si="8"/>
        <v>1049.4615548431282</v>
      </c>
      <c r="N14" s="66">
        <f t="shared" si="8"/>
        <v>1058.3147712207631</v>
      </c>
      <c r="O14" s="66">
        <f t="shared" si="8"/>
        <v>1057.3315068598274</v>
      </c>
      <c r="P14" s="66">
        <f t="shared" si="8"/>
        <v>1065.7904582107847</v>
      </c>
    </row>
    <row r="15" spans="1:16" x14ac:dyDescent="0.2">
      <c r="I15" s="67">
        <v>1000</v>
      </c>
      <c r="J15" s="66">
        <f t="shared" ref="J15:P15" si="9">I15*J3/I3</f>
        <v>1011.3264309546253</v>
      </c>
      <c r="K15" s="66">
        <f t="shared" si="9"/>
        <v>1016.3268894954444</v>
      </c>
      <c r="L15" s="66">
        <f t="shared" si="9"/>
        <v>1025.7236672298368</v>
      </c>
      <c r="M15" s="66">
        <f t="shared" si="9"/>
        <v>1034.3234348394587</v>
      </c>
      <c r="N15" s="66">
        <f t="shared" si="9"/>
        <v>1043.0489466324668</v>
      </c>
      <c r="O15" s="66">
        <f t="shared" si="9"/>
        <v>1042.0798655199051</v>
      </c>
      <c r="P15" s="66">
        <f t="shared" si="9"/>
        <v>1050.4167994229006</v>
      </c>
    </row>
    <row r="16" spans="1:16" x14ac:dyDescent="0.2">
      <c r="J16" s="67">
        <v>1000</v>
      </c>
      <c r="K16" s="66">
        <f t="shared" ref="K16:P16" si="10">J16*K3/J3</f>
        <v>1004.9444555069119</v>
      </c>
      <c r="L16" s="66">
        <f t="shared" si="10"/>
        <v>1014.2359932802523</v>
      </c>
      <c r="M16" s="66">
        <f t="shared" si="10"/>
        <v>1022.7394471072271</v>
      </c>
      <c r="N16" s="66">
        <f t="shared" si="10"/>
        <v>1031.3672368355858</v>
      </c>
      <c r="O16" s="66">
        <f t="shared" si="10"/>
        <v>1030.4090090241689</v>
      </c>
      <c r="P16" s="66">
        <f t="shared" si="10"/>
        <v>1038.6525727715593</v>
      </c>
    </row>
    <row r="17" spans="1:16" x14ac:dyDescent="0.2">
      <c r="K17" s="67">
        <v>1000</v>
      </c>
      <c r="L17" s="66">
        <f>K17*L3/K3</f>
        <v>1009.2458222167647</v>
      </c>
      <c r="M17" s="66">
        <f>L17*M3/L3</f>
        <v>1017.7074379611748</v>
      </c>
      <c r="N17" s="66">
        <f>M17*N3/M3</f>
        <v>1026.2927778584001</v>
      </c>
      <c r="O17" s="66">
        <f>N17*O3/N3</f>
        <v>1025.3392646506143</v>
      </c>
      <c r="P17" s="66">
        <f>O17*P3/O3</f>
        <v>1033.5422690079372</v>
      </c>
    </row>
    <row r="18" spans="1:16" x14ac:dyDescent="0.2">
      <c r="L18" s="67">
        <v>1000</v>
      </c>
      <c r="M18" s="66">
        <f>L18*M3/L3</f>
        <v>1008.3840978660921</v>
      </c>
      <c r="N18" s="66">
        <f>M18*N3/M3</f>
        <v>1016.8907864331727</v>
      </c>
      <c r="O18" s="66">
        <f>N18*O3/N3</f>
        <v>1015.9460084744278</v>
      </c>
      <c r="P18" s="66">
        <f>O18*P3/O3</f>
        <v>1024.0738641234166</v>
      </c>
    </row>
    <row r="19" spans="1:16" x14ac:dyDescent="0.2">
      <c r="M19" s="67">
        <v>1000</v>
      </c>
      <c r="N19" s="66">
        <f>M19*N3/M3</f>
        <v>1008.4359606474183</v>
      </c>
      <c r="O19" s="66">
        <f>N19*O3/N3</f>
        <v>1007.4990379403424</v>
      </c>
      <c r="P19" s="66">
        <f>O19*P3/O3</f>
        <v>1015.5593154339965</v>
      </c>
    </row>
    <row r="20" spans="1:16" x14ac:dyDescent="0.2">
      <c r="N20" s="67">
        <v>1000</v>
      </c>
      <c r="O20" s="66">
        <f>N20*O3/N3</f>
        <v>999.07091501727655</v>
      </c>
      <c r="P20" s="66">
        <f>O20*P3/O3</f>
        <v>1007.0637651418193</v>
      </c>
    </row>
    <row r="27" spans="1:16" x14ac:dyDescent="0.2">
      <c r="A27" s="72" t="s">
        <v>236</v>
      </c>
      <c r="B27" s="73">
        <v>100</v>
      </c>
    </row>
    <row r="28" spans="1:16" x14ac:dyDescent="0.2">
      <c r="A28" s="72" t="s">
        <v>237</v>
      </c>
      <c r="B28" s="73">
        <v>101.8254</v>
      </c>
    </row>
    <row r="29" spans="1:16" x14ac:dyDescent="0.2">
      <c r="A29" s="71" t="s">
        <v>238</v>
      </c>
      <c r="B29" s="74">
        <v>103.3039</v>
      </c>
    </row>
    <row r="30" spans="1:16" x14ac:dyDescent="0.2">
      <c r="A30" s="71" t="s">
        <v>239</v>
      </c>
      <c r="B30" s="74">
        <v>104.8258</v>
      </c>
    </row>
    <row r="31" spans="1:16" x14ac:dyDescent="0.2">
      <c r="A31" s="71" t="s">
        <v>240</v>
      </c>
      <c r="B31" s="74">
        <v>105.7064</v>
      </c>
    </row>
    <row r="32" spans="1:16" x14ac:dyDescent="0.2">
      <c r="A32" s="71" t="s">
        <v>241</v>
      </c>
      <c r="B32" s="74">
        <v>106.20229999999999</v>
      </c>
    </row>
    <row r="33" spans="1:2" x14ac:dyDescent="0.2">
      <c r="A33" s="71" t="s">
        <v>242</v>
      </c>
      <c r="B33" s="74">
        <v>109.4525</v>
      </c>
    </row>
    <row r="34" spans="1:2" x14ac:dyDescent="0.2">
      <c r="A34" s="71" t="s">
        <v>243</v>
      </c>
      <c r="B34" s="74">
        <v>110.6198</v>
      </c>
    </row>
    <row r="35" spans="1:2" x14ac:dyDescent="0.2">
      <c r="A35" s="71" t="s">
        <v>244</v>
      </c>
      <c r="B35" s="74">
        <v>111.7448</v>
      </c>
    </row>
    <row r="36" spans="1:2" x14ac:dyDescent="0.2">
      <c r="A36" s="71" t="s">
        <v>245</v>
      </c>
      <c r="B36" s="74">
        <v>113.4419</v>
      </c>
    </row>
    <row r="37" spans="1:2" x14ac:dyDescent="0.2">
      <c r="A37" s="71" t="s">
        <v>246</v>
      </c>
      <c r="B37" s="74">
        <v>115.46769999999999</v>
      </c>
    </row>
    <row r="38" spans="1:2" x14ac:dyDescent="0.2">
      <c r="A38" s="71" t="s">
        <v>247</v>
      </c>
      <c r="B38" s="74">
        <v>116.2863</v>
      </c>
    </row>
    <row r="39" spans="1:2" x14ac:dyDescent="0.2">
      <c r="A39" s="71" t="s">
        <v>248</v>
      </c>
      <c r="B39" s="74">
        <v>118.3185</v>
      </c>
    </row>
    <row r="40" spans="1:2" x14ac:dyDescent="0.2">
      <c r="A40" s="71" t="s">
        <v>249</v>
      </c>
      <c r="B40" s="74">
        <v>119.4136</v>
      </c>
    </row>
    <row r="41" spans="1:2" x14ac:dyDescent="0.2">
      <c r="A41" s="71" t="s">
        <v>250</v>
      </c>
      <c r="B41" s="74">
        <v>121.79130000000001</v>
      </c>
    </row>
    <row r="42" spans="1:2" x14ac:dyDescent="0.2">
      <c r="A42" s="71" t="s">
        <v>251</v>
      </c>
      <c r="B42" s="74">
        <v>126.364</v>
      </c>
    </row>
    <row r="43" spans="1:2" x14ac:dyDescent="0.2">
      <c r="A43" s="71" t="s">
        <v>252</v>
      </c>
      <c r="B43" s="74">
        <v>128.86279999999999</v>
      </c>
    </row>
    <row r="44" spans="1:2" x14ac:dyDescent="0.2">
      <c r="A44" s="71" t="s">
        <v>253</v>
      </c>
      <c r="B44" s="74">
        <v>129.65440000000001</v>
      </c>
    </row>
    <row r="45" spans="1:2" x14ac:dyDescent="0.2">
      <c r="A45" s="71" t="s">
        <v>254</v>
      </c>
      <c r="B45" s="74">
        <v>131.066</v>
      </c>
    </row>
    <row r="46" spans="1:2" x14ac:dyDescent="0.2">
      <c r="A46" s="72" t="s">
        <v>213</v>
      </c>
      <c r="B46" s="74">
        <v>100</v>
      </c>
    </row>
    <row r="47" spans="1:2" x14ac:dyDescent="0.2">
      <c r="A47" s="71" t="s">
        <v>255</v>
      </c>
      <c r="B47" s="74">
        <v>101.304</v>
      </c>
    </row>
    <row r="48" spans="1:2" x14ac:dyDescent="0.2">
      <c r="A48" s="71" t="s">
        <v>256</v>
      </c>
      <c r="B48" s="74">
        <v>101.304</v>
      </c>
    </row>
    <row r="49" spans="1:2" x14ac:dyDescent="0.2">
      <c r="A49" s="71" t="s">
        <v>257</v>
      </c>
      <c r="B49" s="74">
        <v>101.7162</v>
      </c>
    </row>
    <row r="50" spans="1:2" x14ac:dyDescent="0.2">
      <c r="A50" s="72" t="s">
        <v>258</v>
      </c>
      <c r="B50" s="74">
        <v>102.17449999999999</v>
      </c>
    </row>
    <row r="51" spans="1:2" x14ac:dyDescent="0.2">
      <c r="A51" s="72" t="s">
        <v>259</v>
      </c>
      <c r="B51" s="74">
        <v>102.98820000000001</v>
      </c>
    </row>
    <row r="52" spans="1:2" x14ac:dyDescent="0.2">
      <c r="A52" s="72" t="s">
        <v>260</v>
      </c>
      <c r="B52" s="74">
        <v>104.24460000000001</v>
      </c>
    </row>
    <row r="53" spans="1:2" x14ac:dyDescent="0.2">
      <c r="A53" s="72" t="s">
        <v>261</v>
      </c>
      <c r="B53" s="74">
        <v>105.77030000000001</v>
      </c>
    </row>
    <row r="54" spans="1:2" x14ac:dyDescent="0.2">
      <c r="A54" s="72" t="s">
        <v>262</v>
      </c>
      <c r="B54" s="74">
        <v>106.9683</v>
      </c>
    </row>
    <row r="55" spans="1:2" x14ac:dyDescent="0.2">
      <c r="A55" s="72" t="s">
        <v>263</v>
      </c>
      <c r="B55" s="74">
        <v>107.49720000000001</v>
      </c>
    </row>
    <row r="56" spans="1:2" x14ac:dyDescent="0.2">
      <c r="A56" s="72" t="s">
        <v>264</v>
      </c>
      <c r="B56" s="74">
        <v>108.4911</v>
      </c>
    </row>
    <row r="57" spans="1:2" x14ac:dyDescent="0.2">
      <c r="A57" s="72" t="s">
        <v>265</v>
      </c>
      <c r="B57" s="74">
        <v>109.4007</v>
      </c>
    </row>
    <row r="58" spans="1:2" x14ac:dyDescent="0.2">
      <c r="A58" s="72" t="s">
        <v>206</v>
      </c>
      <c r="B58" s="74">
        <v>110.3236</v>
      </c>
    </row>
    <row r="59" spans="1:2" x14ac:dyDescent="0.2">
      <c r="A59" s="75" t="s">
        <v>266</v>
      </c>
      <c r="B59" s="74">
        <v>110.22110000000001</v>
      </c>
    </row>
    <row r="60" spans="1:2" x14ac:dyDescent="0.2">
      <c r="A60" s="66" t="s">
        <v>270</v>
      </c>
      <c r="B60" s="74">
        <v>111.10290000000001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5"/>
  <sheetViews>
    <sheetView zoomScaleNormal="100" zoomScaleSheetLayoutView="100" workbookViewId="0">
      <selection activeCell="B41" sqref="B41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7" width="11.7109375" style="7" customWidth="1"/>
    <col min="8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61</v>
      </c>
      <c r="B1" s="5" t="s">
        <v>98</v>
      </c>
      <c r="C1" s="5"/>
      <c r="D1" s="6"/>
      <c r="F1" s="9"/>
      <c r="G1" s="33"/>
      <c r="I1" s="14"/>
    </row>
    <row r="2" spans="1:12" x14ac:dyDescent="0.2">
      <c r="B2" s="14" t="s">
        <v>212</v>
      </c>
      <c r="C2" s="52">
        <v>10.323600000000001</v>
      </c>
      <c r="I2" s="2"/>
    </row>
    <row r="3" spans="1:12" x14ac:dyDescent="0.2">
      <c r="A3" s="5"/>
      <c r="B3" s="34"/>
      <c r="C3" s="1"/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185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51" x14ac:dyDescent="0.2">
      <c r="B7" s="14"/>
      <c r="D7" s="12" t="s">
        <v>191</v>
      </c>
      <c r="E7" s="12" t="s">
        <v>207</v>
      </c>
      <c r="F7" s="12" t="s">
        <v>208</v>
      </c>
      <c r="H7" s="12" t="s">
        <v>158</v>
      </c>
      <c r="I7" s="12"/>
    </row>
    <row r="8" spans="1:12" x14ac:dyDescent="0.2">
      <c r="A8" s="14" t="s">
        <v>82</v>
      </c>
      <c r="B8" s="14" t="s">
        <v>97</v>
      </c>
      <c r="D8" s="10"/>
      <c r="E8" s="10"/>
      <c r="F8" s="10"/>
      <c r="H8" s="38"/>
      <c r="I8" s="15"/>
    </row>
    <row r="9" spans="1:12" x14ac:dyDescent="0.2">
      <c r="A9" s="1" t="s">
        <v>99</v>
      </c>
      <c r="B9" s="1" t="s">
        <v>100</v>
      </c>
      <c r="D9" s="39">
        <v>312000</v>
      </c>
      <c r="E9" s="39">
        <v>344209.63200000004</v>
      </c>
      <c r="F9" s="39">
        <v>28684.136000000002</v>
      </c>
      <c r="H9" s="13">
        <v>4904.9872560000003</v>
      </c>
      <c r="I9" s="13"/>
    </row>
    <row r="10" spans="1:12" x14ac:dyDescent="0.2">
      <c r="A10" s="1" t="s">
        <v>95</v>
      </c>
      <c r="B10" s="1" t="s">
        <v>101</v>
      </c>
      <c r="D10" s="39">
        <v>324000</v>
      </c>
      <c r="E10" s="39">
        <v>357448.46399999998</v>
      </c>
      <c r="F10" s="39">
        <v>29787.371999999999</v>
      </c>
      <c r="H10" s="13">
        <v>5093.6406120000001</v>
      </c>
      <c r="I10" s="13"/>
      <c r="L10" s="4"/>
    </row>
    <row r="11" spans="1:12" x14ac:dyDescent="0.2">
      <c r="B11" s="1" t="s">
        <v>102</v>
      </c>
      <c r="D11" s="39">
        <v>348000</v>
      </c>
      <c r="E11" s="39">
        <v>383926.12799999997</v>
      </c>
      <c r="F11" s="39">
        <v>31993.843999999997</v>
      </c>
      <c r="H11" s="13">
        <v>5470.9473239999998</v>
      </c>
      <c r="I11" s="13"/>
    </row>
    <row r="12" spans="1:12" x14ac:dyDescent="0.2">
      <c r="B12" s="1" t="s">
        <v>103</v>
      </c>
      <c r="D12" s="39">
        <v>372000</v>
      </c>
      <c r="E12" s="39">
        <v>410403.79200000002</v>
      </c>
      <c r="F12" s="39">
        <v>34200.315999999999</v>
      </c>
      <c r="H12" s="13">
        <v>5848.2540360000003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74</v>
      </c>
      <c r="B14" s="14"/>
      <c r="D14" s="39"/>
      <c r="E14" s="4"/>
      <c r="F14" s="4"/>
      <c r="H14" s="13"/>
      <c r="I14" s="13"/>
    </row>
    <row r="15" spans="1:12" x14ac:dyDescent="0.2">
      <c r="A15" s="1" t="s">
        <v>108</v>
      </c>
      <c r="B15" s="1" t="s">
        <v>80</v>
      </c>
      <c r="D15" s="39">
        <v>15700</v>
      </c>
      <c r="E15" s="39">
        <v>17320.805199999999</v>
      </c>
      <c r="F15" s="39">
        <v>1443.4004333333332</v>
      </c>
      <c r="H15" s="13">
        <v>246.82147409999999</v>
      </c>
      <c r="I15" s="13"/>
    </row>
    <row r="16" spans="1:12" x14ac:dyDescent="0.2">
      <c r="A16" s="1" t="s">
        <v>160</v>
      </c>
      <c r="D16" s="39">
        <v>9300</v>
      </c>
      <c r="E16" s="39">
        <v>10260.094799999999</v>
      </c>
      <c r="F16" s="39">
        <v>855.00789999999995</v>
      </c>
      <c r="H16" s="13">
        <v>146.20635089999999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83</v>
      </c>
      <c r="D18" s="4"/>
      <c r="E18" s="4"/>
      <c r="F18" s="4"/>
      <c r="H18" s="13"/>
      <c r="I18" s="13"/>
    </row>
    <row r="19" spans="1:9" x14ac:dyDescent="0.2">
      <c r="A19" s="1" t="s">
        <v>109</v>
      </c>
      <c r="B19" s="1" t="s">
        <v>75</v>
      </c>
      <c r="D19" s="39">
        <v>6600</v>
      </c>
      <c r="E19" s="39">
        <v>7281.3576000000003</v>
      </c>
      <c r="F19" s="39">
        <v>606.77980000000002</v>
      </c>
      <c r="H19" s="13">
        <v>103.75934580000001</v>
      </c>
      <c r="I19" s="13"/>
    </row>
    <row r="20" spans="1:9" x14ac:dyDescent="0.2">
      <c r="B20" s="1" t="s">
        <v>76</v>
      </c>
      <c r="D20" s="39">
        <v>13100</v>
      </c>
      <c r="E20" s="39">
        <v>14452.391599999999</v>
      </c>
      <c r="F20" s="39">
        <v>1204.3659666666665</v>
      </c>
      <c r="H20" s="13">
        <v>205.94658029999999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62</v>
      </c>
      <c r="B22" s="14" t="s">
        <v>104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159</v>
      </c>
      <c r="B23" s="1" t="s">
        <v>105</v>
      </c>
      <c r="C23" s="37"/>
      <c r="D23" s="39">
        <v>430000</v>
      </c>
      <c r="E23" s="39">
        <v>474391.48</v>
      </c>
      <c r="F23" s="39">
        <v>39532.623333333329</v>
      </c>
      <c r="H23" s="13">
        <v>6760.0785900000001</v>
      </c>
      <c r="I23" s="13"/>
    </row>
    <row r="24" spans="1:9" x14ac:dyDescent="0.2">
      <c r="A24" s="1" t="s">
        <v>95</v>
      </c>
      <c r="B24" s="1" t="s">
        <v>106</v>
      </c>
      <c r="C24" s="37"/>
      <c r="D24" s="39">
        <v>550000</v>
      </c>
      <c r="E24" s="39">
        <v>606779.80000000005</v>
      </c>
      <c r="F24" s="39">
        <v>50564.983333333337</v>
      </c>
      <c r="H24" s="13">
        <v>8646.6121500000008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62</v>
      </c>
      <c r="B26" s="14" t="s">
        <v>107</v>
      </c>
      <c r="C26" s="37"/>
      <c r="D26" s="39"/>
      <c r="E26" s="39"/>
      <c r="F26" s="39"/>
      <c r="H26" s="13"/>
      <c r="I26" s="4"/>
    </row>
    <row r="27" spans="1:9" x14ac:dyDescent="0.2">
      <c r="A27" s="1" t="s">
        <v>159</v>
      </c>
      <c r="B27" s="1" t="s">
        <v>105</v>
      </c>
      <c r="C27" s="37"/>
      <c r="D27" s="39">
        <v>460000</v>
      </c>
      <c r="E27" s="39">
        <v>507488.56</v>
      </c>
      <c r="F27" s="39">
        <v>42290.713333333333</v>
      </c>
      <c r="H27" s="13">
        <v>7231.7119800000009</v>
      </c>
      <c r="I27" s="13"/>
    </row>
    <row r="28" spans="1:9" x14ac:dyDescent="0.2">
      <c r="A28" s="1" t="s">
        <v>95</v>
      </c>
      <c r="B28" s="1" t="s">
        <v>106</v>
      </c>
      <c r="C28" s="37"/>
      <c r="D28" s="39">
        <v>600000</v>
      </c>
      <c r="E28" s="39">
        <v>661941.6</v>
      </c>
      <c r="F28" s="39">
        <v>55161.799999999996</v>
      </c>
      <c r="H28" s="13">
        <v>9432.6677999999993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77</v>
      </c>
      <c r="B30" s="14" t="s">
        <v>79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159</v>
      </c>
      <c r="B31" s="1" t="s">
        <v>105</v>
      </c>
      <c r="C31" s="37"/>
      <c r="D31" s="39">
        <v>370000</v>
      </c>
      <c r="E31" s="39">
        <v>408197.32</v>
      </c>
      <c r="F31" s="39">
        <v>34016.443333333336</v>
      </c>
      <c r="H31" s="13">
        <v>5816.8118100000011</v>
      </c>
      <c r="I31" s="13"/>
    </row>
    <row r="32" spans="1:9" x14ac:dyDescent="0.2">
      <c r="A32" s="1" t="s">
        <v>95</v>
      </c>
      <c r="B32" s="1" t="s">
        <v>106</v>
      </c>
      <c r="C32" s="37"/>
      <c r="D32" s="39">
        <v>490000</v>
      </c>
      <c r="E32" s="39">
        <v>540585.64</v>
      </c>
      <c r="F32" s="39">
        <v>45048.803333333337</v>
      </c>
      <c r="H32" s="13">
        <v>7703.3453700000009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78</v>
      </c>
      <c r="D34" s="4"/>
      <c r="E34" s="4"/>
      <c r="F34" s="39"/>
      <c r="H34" s="13"/>
    </row>
    <row r="35" spans="1:10" x14ac:dyDescent="0.2">
      <c r="A35" s="1" t="s">
        <v>108</v>
      </c>
      <c r="B35" s="1" t="s">
        <v>79</v>
      </c>
      <c r="D35" s="39">
        <v>9300</v>
      </c>
      <c r="E35" s="39">
        <v>10260.094799999999</v>
      </c>
      <c r="F35" s="39">
        <v>855.00789999999995</v>
      </c>
      <c r="H35" s="13">
        <v>146.20635089999999</v>
      </c>
      <c r="I35" s="13"/>
    </row>
    <row r="36" spans="1:10" x14ac:dyDescent="0.2">
      <c r="D36" s="4"/>
      <c r="E36" s="4"/>
      <c r="F36" s="4"/>
    </row>
    <row r="37" spans="1:10" ht="38.25" x14ac:dyDescent="0.2">
      <c r="D37" s="12" t="s">
        <v>192</v>
      </c>
      <c r="E37" s="12" t="s">
        <v>209</v>
      </c>
      <c r="F37" s="4"/>
      <c r="H37" s="12" t="s">
        <v>164</v>
      </c>
      <c r="I37" s="7"/>
      <c r="J37" s="7"/>
    </row>
    <row r="38" spans="1:10" x14ac:dyDescent="0.2">
      <c r="A38" s="14" t="s">
        <v>112</v>
      </c>
      <c r="B38" s="14" t="s">
        <v>113</v>
      </c>
      <c r="D38" s="11"/>
      <c r="E38" s="11"/>
      <c r="F38" s="4"/>
      <c r="I38" s="14"/>
    </row>
    <row r="39" spans="1:10" x14ac:dyDescent="0.2">
      <c r="A39" s="1" t="s">
        <v>93</v>
      </c>
      <c r="B39" s="1" t="s">
        <v>110</v>
      </c>
      <c r="D39" s="39">
        <v>360</v>
      </c>
      <c r="E39" s="39">
        <v>397.16496000000001</v>
      </c>
      <c r="F39" s="4"/>
      <c r="H39" s="41">
        <v>0</v>
      </c>
      <c r="I39" s="14"/>
    </row>
    <row r="40" spans="1:10" x14ac:dyDescent="0.2">
      <c r="B40" s="1" t="s">
        <v>111</v>
      </c>
      <c r="D40" s="4">
        <v>480</v>
      </c>
      <c r="E40" s="39">
        <v>529.55327999999997</v>
      </c>
      <c r="F40" s="4"/>
      <c r="H40" s="41">
        <v>0</v>
      </c>
      <c r="I40" s="14"/>
    </row>
    <row r="41" spans="1:10" x14ac:dyDescent="0.2">
      <c r="D41" s="4"/>
      <c r="E41" s="39"/>
      <c r="F41" s="4"/>
      <c r="H41" s="41"/>
      <c r="I41" s="14"/>
    </row>
    <row r="42" spans="1:10" ht="27.75" customHeight="1" x14ac:dyDescent="0.2">
      <c r="A42" s="87" t="s">
        <v>186</v>
      </c>
      <c r="B42" s="87"/>
      <c r="D42" s="4">
        <v>650</v>
      </c>
      <c r="E42" s="39">
        <v>717.10339999999997</v>
      </c>
      <c r="F42" s="4"/>
      <c r="H42" s="41">
        <v>0</v>
      </c>
      <c r="I42" s="14"/>
    </row>
    <row r="43" spans="1:10" ht="27.75" customHeight="1" x14ac:dyDescent="0.2">
      <c r="A43" s="87" t="s">
        <v>114</v>
      </c>
      <c r="B43" s="87"/>
      <c r="D43" s="4">
        <v>150</v>
      </c>
      <c r="E43" s="39">
        <v>165.4854</v>
      </c>
      <c r="F43" s="4"/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161</v>
      </c>
      <c r="D45" s="4"/>
      <c r="E45" s="4"/>
      <c r="F45" s="4"/>
      <c r="I45" s="14"/>
    </row>
    <row r="46" spans="1:10" x14ac:dyDescent="0.2">
      <c r="A46" s="1" t="s">
        <v>162</v>
      </c>
      <c r="D46" s="4"/>
      <c r="E46" s="4"/>
      <c r="F46" s="4"/>
    </row>
    <row r="47" spans="1:10" x14ac:dyDescent="0.2">
      <c r="A47" s="1" t="s">
        <v>163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187</v>
      </c>
    </row>
    <row r="50" spans="1:10" x14ac:dyDescent="0.2">
      <c r="A50" s="14"/>
      <c r="E50" s="8" t="s">
        <v>89</v>
      </c>
      <c r="F50" s="8"/>
      <c r="G50" s="8"/>
      <c r="H50" s="14"/>
    </row>
    <row r="51" spans="1:10" x14ac:dyDescent="0.2">
      <c r="A51" s="14" t="s">
        <v>115</v>
      </c>
      <c r="D51" s="43"/>
      <c r="E51" s="7" t="s">
        <v>182</v>
      </c>
      <c r="G51" s="8"/>
      <c r="H51" s="14"/>
    </row>
    <row r="52" spans="1:10" x14ac:dyDescent="0.2">
      <c r="A52" s="1" t="s">
        <v>94</v>
      </c>
      <c r="D52" s="43"/>
      <c r="E52" s="7" t="s">
        <v>184</v>
      </c>
    </row>
    <row r="53" spans="1:10" x14ac:dyDescent="0.2">
      <c r="E53" s="7" t="s">
        <v>177</v>
      </c>
    </row>
    <row r="54" spans="1:10" x14ac:dyDescent="0.2">
      <c r="A54" s="14" t="s">
        <v>91</v>
      </c>
      <c r="E54" s="7" t="s">
        <v>178</v>
      </c>
    </row>
    <row r="55" spans="1:10" x14ac:dyDescent="0.2">
      <c r="A55" s="1" t="s">
        <v>81</v>
      </c>
      <c r="E55" s="7" t="s">
        <v>179</v>
      </c>
    </row>
    <row r="56" spans="1:10" x14ac:dyDescent="0.2">
      <c r="E56" s="7" t="s">
        <v>176</v>
      </c>
    </row>
    <row r="57" spans="1:10" x14ac:dyDescent="0.2">
      <c r="A57" s="14" t="s">
        <v>92</v>
      </c>
    </row>
    <row r="58" spans="1:10" x14ac:dyDescent="0.2">
      <c r="A58" s="1" t="s">
        <v>81</v>
      </c>
      <c r="E58" s="8" t="s">
        <v>170</v>
      </c>
      <c r="I58" s="46">
        <v>2020</v>
      </c>
      <c r="J58" s="46">
        <v>2019</v>
      </c>
    </row>
    <row r="59" spans="1:10" x14ac:dyDescent="0.2">
      <c r="E59" s="7" t="s">
        <v>188</v>
      </c>
      <c r="I59" s="17" t="s">
        <v>200</v>
      </c>
      <c r="J59" s="17" t="s">
        <v>196</v>
      </c>
    </row>
    <row r="60" spans="1:10" x14ac:dyDescent="0.2">
      <c r="A60" s="14" t="s">
        <v>169</v>
      </c>
      <c r="E60" s="7" t="s">
        <v>189</v>
      </c>
      <c r="I60" s="17" t="s">
        <v>201</v>
      </c>
      <c r="J60" s="17" t="s">
        <v>197</v>
      </c>
    </row>
    <row r="61" spans="1:10" x14ac:dyDescent="0.2">
      <c r="E61" s="7" t="s">
        <v>157</v>
      </c>
      <c r="I61" s="17" t="s">
        <v>202</v>
      </c>
      <c r="J61" s="17" t="s">
        <v>190</v>
      </c>
    </row>
    <row r="63" spans="1:10" x14ac:dyDescent="0.2">
      <c r="A63" s="14" t="s">
        <v>90</v>
      </c>
      <c r="B63" s="47"/>
      <c r="C63" s="48" t="s">
        <v>206</v>
      </c>
      <c r="E63" s="8" t="s">
        <v>204</v>
      </c>
    </row>
    <row r="64" spans="1:10" x14ac:dyDescent="0.2">
      <c r="A64" s="1" t="s">
        <v>165</v>
      </c>
      <c r="C64" s="49">
        <v>6619</v>
      </c>
      <c r="E64" s="7" t="s">
        <v>64</v>
      </c>
    </row>
    <row r="65" spans="1:10" x14ac:dyDescent="0.2">
      <c r="A65" s="1" t="s">
        <v>166</v>
      </c>
      <c r="C65" s="49">
        <v>8385</v>
      </c>
      <c r="D65" s="8"/>
      <c r="E65" s="7" t="s">
        <v>65</v>
      </c>
    </row>
    <row r="66" spans="1:10" x14ac:dyDescent="0.2">
      <c r="A66" s="1" t="s">
        <v>167</v>
      </c>
      <c r="C66" s="50">
        <v>9929</v>
      </c>
      <c r="E66" s="7" t="s">
        <v>66</v>
      </c>
      <c r="J66" s="1" t="s">
        <v>88</v>
      </c>
    </row>
    <row r="67" spans="1:10" x14ac:dyDescent="0.2">
      <c r="A67" s="1" t="s">
        <v>168</v>
      </c>
      <c r="C67" s="1"/>
      <c r="E67" s="7" t="s">
        <v>68</v>
      </c>
      <c r="H67" s="18" t="s">
        <v>84</v>
      </c>
      <c r="I67" s="19">
        <v>0.15</v>
      </c>
      <c r="J67" s="20">
        <v>78.150000000000006</v>
      </c>
    </row>
    <row r="68" spans="1:10" x14ac:dyDescent="0.2">
      <c r="A68" s="1" t="s">
        <v>180</v>
      </c>
      <c r="D68" s="1"/>
      <c r="E68" s="7" t="s">
        <v>67</v>
      </c>
      <c r="H68" s="21" t="s">
        <v>85</v>
      </c>
      <c r="I68" s="22">
        <v>0.3</v>
      </c>
      <c r="J68" s="23">
        <v>156.30000000000001</v>
      </c>
    </row>
    <row r="69" spans="1:10" x14ac:dyDescent="0.2">
      <c r="A69" s="1" t="s">
        <v>181</v>
      </c>
      <c r="H69" s="21" t="s">
        <v>86</v>
      </c>
      <c r="I69" s="22">
        <v>0.3</v>
      </c>
      <c r="J69" s="23">
        <v>156.30000000000001</v>
      </c>
    </row>
    <row r="70" spans="1:10" x14ac:dyDescent="0.2">
      <c r="C70" s="1"/>
      <c r="E70" s="24" t="s">
        <v>63</v>
      </c>
      <c r="H70" s="25" t="s">
        <v>87</v>
      </c>
      <c r="I70" s="26">
        <v>0.25</v>
      </c>
      <c r="J70" s="27">
        <v>130.25</v>
      </c>
    </row>
    <row r="71" spans="1:10" x14ac:dyDescent="0.2">
      <c r="E71" s="28" t="s">
        <v>205</v>
      </c>
      <c r="F71" s="28"/>
      <c r="G71" s="28"/>
      <c r="H71" s="3"/>
      <c r="I71" s="3"/>
      <c r="J71" s="29">
        <v>521</v>
      </c>
    </row>
    <row r="72" spans="1:10" x14ac:dyDescent="0.2">
      <c r="A72" s="14" t="s">
        <v>194</v>
      </c>
      <c r="E72" s="7" t="s">
        <v>203</v>
      </c>
      <c r="I72" s="30"/>
      <c r="J72" s="13">
        <v>223</v>
      </c>
    </row>
    <row r="73" spans="1:10" x14ac:dyDescent="0.2">
      <c r="A73" s="1" t="s">
        <v>193</v>
      </c>
      <c r="E73" s="7" t="s">
        <v>69</v>
      </c>
    </row>
    <row r="74" spans="1:10" x14ac:dyDescent="0.2">
      <c r="E74" s="7" t="s">
        <v>70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ht="25.5" x14ac:dyDescent="0.2">
      <c r="A78" s="14" t="s">
        <v>83</v>
      </c>
      <c r="D78" s="8"/>
      <c r="G78" s="12" t="s">
        <v>195</v>
      </c>
      <c r="H78" s="12" t="s">
        <v>211</v>
      </c>
      <c r="I78" s="12" t="s">
        <v>210</v>
      </c>
    </row>
    <row r="79" spans="1:10" x14ac:dyDescent="0.2">
      <c r="A79" s="1" t="s">
        <v>60</v>
      </c>
      <c r="B79" s="7"/>
      <c r="G79" s="44"/>
      <c r="H79" s="45"/>
    </row>
    <row r="80" spans="1:10" x14ac:dyDescent="0.2">
      <c r="G80" s="37"/>
    </row>
    <row r="81" spans="1:10" x14ac:dyDescent="0.2">
      <c r="A81" s="1" t="s">
        <v>96</v>
      </c>
      <c r="B81" s="1" t="s">
        <v>173</v>
      </c>
      <c r="D81" s="7" t="s">
        <v>174</v>
      </c>
      <c r="G81" s="2">
        <v>13100</v>
      </c>
      <c r="H81" s="39">
        <v>14452.391599999999</v>
      </c>
      <c r="I81" s="2">
        <v>1204.3659666666665</v>
      </c>
    </row>
    <row r="82" spans="1:10" x14ac:dyDescent="0.2">
      <c r="A82" s="1" t="s">
        <v>96</v>
      </c>
      <c r="B82" s="1" t="s">
        <v>173</v>
      </c>
      <c r="D82" s="7" t="s">
        <v>175</v>
      </c>
      <c r="G82" s="2">
        <v>26200</v>
      </c>
      <c r="H82" s="39">
        <v>28904.783199999998</v>
      </c>
      <c r="I82" s="2">
        <v>2408.731933333333</v>
      </c>
    </row>
    <row r="83" spans="1:10" x14ac:dyDescent="0.2">
      <c r="G83" s="4"/>
      <c r="H83" s="39"/>
      <c r="I83" s="2"/>
    </row>
    <row r="84" spans="1:10" x14ac:dyDescent="0.2">
      <c r="A84" s="14" t="s">
        <v>73</v>
      </c>
      <c r="G84" s="2"/>
      <c r="H84" s="39"/>
      <c r="I84" s="2"/>
    </row>
    <row r="85" spans="1:10" x14ac:dyDescent="0.2">
      <c r="A85" s="1" t="s">
        <v>96</v>
      </c>
      <c r="B85" s="1" t="s">
        <v>183</v>
      </c>
      <c r="C85" s="7" t="s">
        <v>71</v>
      </c>
      <c r="G85" s="2">
        <v>6600</v>
      </c>
      <c r="H85" s="39">
        <v>7281.3576000000003</v>
      </c>
      <c r="I85" s="2">
        <v>606.77980000000002</v>
      </c>
    </row>
    <row r="86" spans="1:10" x14ac:dyDescent="0.2">
      <c r="A86" s="1" t="s">
        <v>96</v>
      </c>
      <c r="B86" s="1" t="s">
        <v>183</v>
      </c>
      <c r="C86" s="7" t="s">
        <v>72</v>
      </c>
      <c r="G86" s="2">
        <v>13100</v>
      </c>
      <c r="H86" s="39">
        <v>14452.391599999999</v>
      </c>
      <c r="I86" s="2">
        <v>1204.3659666666665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199</v>
      </c>
      <c r="D88" s="8" t="s">
        <v>198</v>
      </c>
      <c r="F88" s="9"/>
      <c r="G88" s="31">
        <v>10.323600000000001</v>
      </c>
    </row>
    <row r="89" spans="1:10" ht="51" x14ac:dyDescent="0.2">
      <c r="B89" s="1" t="s">
        <v>156</v>
      </c>
      <c r="C89" s="16" t="s">
        <v>55</v>
      </c>
      <c r="D89" s="10" t="s">
        <v>56</v>
      </c>
      <c r="E89" s="10" t="s">
        <v>57</v>
      </c>
      <c r="F89" s="10" t="s">
        <v>58</v>
      </c>
      <c r="G89" s="10" t="s">
        <v>59</v>
      </c>
      <c r="H89" s="12" t="s">
        <v>116</v>
      </c>
      <c r="I89" s="12" t="s">
        <v>172</v>
      </c>
      <c r="J89" s="12" t="s">
        <v>171</v>
      </c>
    </row>
    <row r="90" spans="1:10" x14ac:dyDescent="0.2">
      <c r="A90" s="1" t="s">
        <v>118</v>
      </c>
      <c r="B90" s="1" t="s">
        <v>0</v>
      </c>
      <c r="C90" s="51">
        <v>16991.419999999998</v>
      </c>
      <c r="D90" s="51">
        <v>17308.419999999998</v>
      </c>
      <c r="E90" s="51">
        <v>17527.669999999998</v>
      </c>
      <c r="F90" s="51">
        <v>17844.669999999998</v>
      </c>
      <c r="G90" s="51">
        <v>18064</v>
      </c>
      <c r="H90" s="51">
        <v>15805.42</v>
      </c>
      <c r="I90" s="4">
        <v>2370.8130000000001</v>
      </c>
      <c r="J90" s="4">
        <v>2702.7268200000003</v>
      </c>
    </row>
    <row r="91" spans="1:10" x14ac:dyDescent="0.2">
      <c r="A91" s="1" t="s">
        <v>118</v>
      </c>
      <c r="B91" s="1" t="s">
        <v>1</v>
      </c>
      <c r="C91" s="51">
        <v>17252.330000000002</v>
      </c>
      <c r="D91" s="51">
        <v>17577</v>
      </c>
      <c r="E91" s="51">
        <v>17801.830000000002</v>
      </c>
      <c r="F91" s="51">
        <v>18126.25</v>
      </c>
      <c r="G91" s="51">
        <v>18351.169999999998</v>
      </c>
      <c r="H91" s="51">
        <v>16050</v>
      </c>
      <c r="I91" s="4">
        <v>2407.5</v>
      </c>
      <c r="J91" s="4">
        <v>2744.55</v>
      </c>
    </row>
    <row r="92" spans="1:10" x14ac:dyDescent="0.2">
      <c r="A92" s="1" t="s">
        <v>118</v>
      </c>
      <c r="B92" s="1" t="s">
        <v>2</v>
      </c>
      <c r="C92" s="51">
        <v>17520.419999999998</v>
      </c>
      <c r="D92" s="51">
        <v>17852.830000000002</v>
      </c>
      <c r="E92" s="51">
        <v>18083.169999999998</v>
      </c>
      <c r="F92" s="51">
        <v>18415.580000000002</v>
      </c>
      <c r="G92" s="51">
        <v>18646</v>
      </c>
      <c r="H92" s="51">
        <v>16301.17</v>
      </c>
      <c r="I92" s="4">
        <v>2445.1754999999998</v>
      </c>
      <c r="J92" s="4">
        <v>2787.5000700000001</v>
      </c>
    </row>
    <row r="93" spans="1:10" x14ac:dyDescent="0.2">
      <c r="A93" s="1" t="s">
        <v>118</v>
      </c>
      <c r="B93" s="1" t="s">
        <v>3</v>
      </c>
      <c r="C93" s="51">
        <v>17795.830000000002</v>
      </c>
      <c r="D93" s="51">
        <v>18136.669999999998</v>
      </c>
      <c r="E93" s="51">
        <v>18372.580000000002</v>
      </c>
      <c r="F93" s="51">
        <v>18713.169999999998</v>
      </c>
      <c r="G93" s="51">
        <v>18949</v>
      </c>
      <c r="H93" s="51">
        <v>16559.330000000002</v>
      </c>
      <c r="I93" s="4">
        <v>2483.8995</v>
      </c>
      <c r="J93" s="4">
        <v>2831.6454300000005</v>
      </c>
    </row>
    <row r="94" spans="1:10" x14ac:dyDescent="0.2">
      <c r="A94" s="1" t="s">
        <v>118</v>
      </c>
      <c r="B94" s="1" t="s">
        <v>4</v>
      </c>
      <c r="C94" s="51">
        <v>18078.830000000002</v>
      </c>
      <c r="D94" s="51">
        <v>18427.919999999998</v>
      </c>
      <c r="E94" s="51">
        <v>18669.669999999998</v>
      </c>
      <c r="F94" s="51">
        <v>19018.75</v>
      </c>
      <c r="G94" s="51">
        <v>19260.419999999998</v>
      </c>
      <c r="H94" s="51">
        <v>16824.419999999998</v>
      </c>
      <c r="I94" s="4">
        <v>2523.6629999999996</v>
      </c>
      <c r="J94" s="4">
        <v>2876.9758200000001</v>
      </c>
    </row>
    <row r="95" spans="1:10" x14ac:dyDescent="0.2">
      <c r="A95" s="1" t="s">
        <v>119</v>
      </c>
      <c r="B95" s="1" t="s">
        <v>5</v>
      </c>
      <c r="C95" s="51">
        <v>18369.830000000002</v>
      </c>
      <c r="D95" s="51">
        <v>18727.419999999998</v>
      </c>
      <c r="E95" s="51">
        <v>18975.169999999998</v>
      </c>
      <c r="F95" s="51">
        <v>19332.830000000002</v>
      </c>
      <c r="G95" s="51">
        <v>19580.419999999998</v>
      </c>
      <c r="H95" s="51">
        <v>17097</v>
      </c>
      <c r="I95" s="4">
        <v>2564.5499999999997</v>
      </c>
      <c r="J95" s="4">
        <v>2923.5870000000004</v>
      </c>
    </row>
    <row r="96" spans="1:10" x14ac:dyDescent="0.2">
      <c r="A96" s="1" t="s">
        <v>120</v>
      </c>
      <c r="B96" s="1" t="s">
        <v>6</v>
      </c>
      <c r="C96" s="51">
        <v>18668.419999999998</v>
      </c>
      <c r="D96" s="51">
        <v>19034.919999999998</v>
      </c>
      <c r="E96" s="51">
        <v>19288.669999999998</v>
      </c>
      <c r="F96" s="51">
        <v>19655.25</v>
      </c>
      <c r="G96" s="51">
        <v>19908.919999999998</v>
      </c>
      <c r="H96" s="51">
        <v>17376.919999999998</v>
      </c>
      <c r="I96" s="4">
        <v>2606.5379999999996</v>
      </c>
      <c r="J96" s="4">
        <v>2971.4533200000001</v>
      </c>
    </row>
    <row r="97" spans="1:10" x14ac:dyDescent="0.2">
      <c r="A97" s="1" t="s">
        <v>121</v>
      </c>
      <c r="B97" s="1" t="s">
        <v>7</v>
      </c>
      <c r="C97" s="51">
        <v>18975.25</v>
      </c>
      <c r="D97" s="51">
        <v>19350.919999999998</v>
      </c>
      <c r="E97" s="51">
        <v>19611</v>
      </c>
      <c r="F97" s="51">
        <v>19986.669999999998</v>
      </c>
      <c r="G97" s="51">
        <v>20246.75</v>
      </c>
      <c r="H97" s="51">
        <v>17664.580000000002</v>
      </c>
      <c r="I97" s="4">
        <v>2649.6870000000004</v>
      </c>
      <c r="J97" s="4">
        <v>3020.6431800000005</v>
      </c>
    </row>
    <row r="98" spans="1:10" x14ac:dyDescent="0.2">
      <c r="A98" s="1" t="s">
        <v>122</v>
      </c>
      <c r="B98" s="1" t="s">
        <v>8</v>
      </c>
      <c r="C98" s="51">
        <v>19290.919999999998</v>
      </c>
      <c r="D98" s="51">
        <v>19675.75</v>
      </c>
      <c r="E98" s="51">
        <v>19942.5</v>
      </c>
      <c r="F98" s="51">
        <v>20327.330000000002</v>
      </c>
      <c r="G98" s="51">
        <v>20593.919999999998</v>
      </c>
      <c r="H98" s="51">
        <v>17960.25</v>
      </c>
      <c r="I98" s="4">
        <v>2694.0374999999999</v>
      </c>
      <c r="J98" s="4">
        <v>3071.2027500000004</v>
      </c>
    </row>
    <row r="99" spans="1:10" x14ac:dyDescent="0.2">
      <c r="A99" s="1" t="s">
        <v>122</v>
      </c>
      <c r="B99" s="1" t="s">
        <v>9</v>
      </c>
      <c r="C99" s="51">
        <v>19614.919999999998</v>
      </c>
      <c r="D99" s="51">
        <v>20009.580000000002</v>
      </c>
      <c r="E99" s="51">
        <v>20282.75</v>
      </c>
      <c r="F99" s="51">
        <v>20677.330000000002</v>
      </c>
      <c r="G99" s="51">
        <v>20950.669999999998</v>
      </c>
      <c r="H99" s="51">
        <v>18264</v>
      </c>
      <c r="I99" s="4">
        <v>2739.6</v>
      </c>
      <c r="J99" s="4">
        <v>3123.1440000000002</v>
      </c>
    </row>
    <row r="100" spans="1:10" x14ac:dyDescent="0.2">
      <c r="A100" s="1" t="s">
        <v>123</v>
      </c>
      <c r="B100" s="1" t="s">
        <v>10</v>
      </c>
      <c r="C100" s="51">
        <v>19870.580000000002</v>
      </c>
      <c r="D100" s="51">
        <v>20275</v>
      </c>
      <c r="E100" s="51">
        <v>20555</v>
      </c>
      <c r="F100" s="51">
        <v>20959.5</v>
      </c>
      <c r="G100" s="51">
        <v>21239.42</v>
      </c>
      <c r="H100" s="51">
        <v>18576.080000000002</v>
      </c>
      <c r="I100" s="4">
        <v>2786.4120000000003</v>
      </c>
      <c r="J100" s="4">
        <v>3176.5096800000006</v>
      </c>
    </row>
    <row r="101" spans="1:10" x14ac:dyDescent="0.2">
      <c r="A101" s="1" t="s">
        <v>124</v>
      </c>
      <c r="B101" s="1" t="s">
        <v>11</v>
      </c>
      <c r="C101" s="51">
        <v>20212.669999999998</v>
      </c>
      <c r="D101" s="51">
        <v>20627.330000000002</v>
      </c>
      <c r="E101" s="51">
        <v>20914.5</v>
      </c>
      <c r="F101" s="51">
        <v>21328.92</v>
      </c>
      <c r="G101" s="51">
        <v>21616</v>
      </c>
      <c r="H101" s="51">
        <v>18896.830000000002</v>
      </c>
      <c r="I101" s="4">
        <v>2834.5245</v>
      </c>
      <c r="J101" s="4">
        <v>3231.3579300000006</v>
      </c>
    </row>
    <row r="102" spans="1:10" x14ac:dyDescent="0.2">
      <c r="A102" s="1" t="s">
        <v>125</v>
      </c>
      <c r="B102" s="1" t="s">
        <v>12</v>
      </c>
      <c r="C102" s="51">
        <v>20564.419999999998</v>
      </c>
      <c r="D102" s="51">
        <v>20989.42</v>
      </c>
      <c r="E102" s="51">
        <v>21283.67</v>
      </c>
      <c r="F102" s="51">
        <v>21708.83</v>
      </c>
      <c r="G102" s="51">
        <v>22002.92</v>
      </c>
      <c r="H102" s="51">
        <v>19226.25</v>
      </c>
      <c r="I102" s="4">
        <v>2883.9375</v>
      </c>
      <c r="J102" s="4">
        <v>3287.6887500000003</v>
      </c>
    </row>
    <row r="103" spans="1:10" x14ac:dyDescent="0.2">
      <c r="A103" s="1" t="s">
        <v>126</v>
      </c>
      <c r="B103" s="1" t="s">
        <v>13</v>
      </c>
      <c r="C103" s="51">
        <v>20925.75</v>
      </c>
      <c r="D103" s="51">
        <v>21361.5</v>
      </c>
      <c r="E103" s="51">
        <v>21663.17</v>
      </c>
      <c r="F103" s="51">
        <v>22098.83</v>
      </c>
      <c r="G103" s="51">
        <v>22400.5</v>
      </c>
      <c r="H103" s="51">
        <v>19564.919999999998</v>
      </c>
      <c r="I103" s="4">
        <v>2934.7379999999998</v>
      </c>
      <c r="J103" s="4">
        <v>3345.6013199999998</v>
      </c>
    </row>
    <row r="104" spans="1:10" x14ac:dyDescent="0.2">
      <c r="A104" s="1" t="s">
        <v>127</v>
      </c>
      <c r="B104" s="1" t="s">
        <v>14</v>
      </c>
      <c r="C104" s="51">
        <v>21297</v>
      </c>
      <c r="D104" s="51">
        <v>21743.58</v>
      </c>
      <c r="E104" s="51">
        <v>22052.75</v>
      </c>
      <c r="F104" s="51">
        <v>22499.58</v>
      </c>
      <c r="G104" s="51">
        <v>22808.83</v>
      </c>
      <c r="H104" s="51">
        <v>19912.669999999998</v>
      </c>
      <c r="I104" s="4">
        <v>2986.9004999999997</v>
      </c>
      <c r="J104" s="4">
        <v>3405.06657</v>
      </c>
    </row>
    <row r="105" spans="1:10" x14ac:dyDescent="0.2">
      <c r="A105" s="1" t="s">
        <v>128</v>
      </c>
      <c r="B105" s="1" t="s">
        <v>15</v>
      </c>
      <c r="C105" s="51">
        <v>21581.42</v>
      </c>
      <c r="D105" s="51">
        <v>22039.42</v>
      </c>
      <c r="E105" s="51">
        <v>22356.58</v>
      </c>
      <c r="F105" s="51">
        <v>22814.58</v>
      </c>
      <c r="G105" s="51">
        <v>23131.75</v>
      </c>
      <c r="H105" s="51">
        <v>20270.169999999998</v>
      </c>
      <c r="I105" s="4">
        <v>3040.5254999999997</v>
      </c>
      <c r="J105" s="4">
        <v>3466.1990700000001</v>
      </c>
    </row>
    <row r="106" spans="1:10" x14ac:dyDescent="0.2">
      <c r="A106" s="1" t="s">
        <v>129</v>
      </c>
      <c r="B106" s="1" t="s">
        <v>16</v>
      </c>
      <c r="C106" s="51">
        <v>21973.25</v>
      </c>
      <c r="D106" s="51">
        <v>22442.92</v>
      </c>
      <c r="E106" s="51">
        <v>22768.080000000002</v>
      </c>
      <c r="F106" s="51">
        <v>23237.75</v>
      </c>
      <c r="G106" s="51">
        <v>23562.75</v>
      </c>
      <c r="H106" s="51">
        <v>20637.330000000002</v>
      </c>
      <c r="I106" s="4">
        <v>3095.5995000000003</v>
      </c>
      <c r="J106" s="4">
        <v>3528.9834300000007</v>
      </c>
    </row>
    <row r="107" spans="1:10" x14ac:dyDescent="0.2">
      <c r="A107" s="1" t="s">
        <v>130</v>
      </c>
      <c r="B107" s="1" t="s">
        <v>17</v>
      </c>
      <c r="C107" s="51">
        <v>22376.080000000002</v>
      </c>
      <c r="D107" s="51">
        <v>22857.75</v>
      </c>
      <c r="E107" s="51">
        <v>23191.08</v>
      </c>
      <c r="F107" s="51">
        <v>23672.67</v>
      </c>
      <c r="G107" s="51">
        <v>24005.919999999998</v>
      </c>
      <c r="H107" s="51">
        <v>21014.75</v>
      </c>
      <c r="I107" s="4">
        <v>3152.2125000000001</v>
      </c>
      <c r="J107" s="4">
        <v>3593.5222500000004</v>
      </c>
    </row>
    <row r="108" spans="1:10" x14ac:dyDescent="0.2">
      <c r="A108" s="1" t="s">
        <v>131</v>
      </c>
      <c r="B108" s="1" t="s">
        <v>18</v>
      </c>
      <c r="C108" s="51">
        <v>22676.75</v>
      </c>
      <c r="D108" s="51">
        <v>23170.58</v>
      </c>
      <c r="E108" s="51">
        <v>23512.33</v>
      </c>
      <c r="F108" s="51">
        <v>24006.33</v>
      </c>
      <c r="G108" s="51">
        <v>24348.33</v>
      </c>
      <c r="H108" s="51">
        <v>21402.5</v>
      </c>
      <c r="I108" s="4">
        <v>3210.375</v>
      </c>
      <c r="J108" s="4">
        <v>3659.8275000000003</v>
      </c>
    </row>
    <row r="109" spans="1:10" x14ac:dyDescent="0.2">
      <c r="A109" s="1" t="s">
        <v>132</v>
      </c>
      <c r="B109" s="1" t="s">
        <v>19</v>
      </c>
      <c r="C109" s="51">
        <v>22988.92</v>
      </c>
      <c r="D109" s="51">
        <v>23495.25</v>
      </c>
      <c r="E109" s="51">
        <v>23845.919999999998</v>
      </c>
      <c r="F109" s="51">
        <v>24352.25</v>
      </c>
      <c r="G109" s="51">
        <v>24702.75</v>
      </c>
      <c r="H109" s="51">
        <v>21800.83</v>
      </c>
      <c r="I109" s="4">
        <v>3270.1245000000004</v>
      </c>
      <c r="J109" s="4">
        <v>3727.9419300000004</v>
      </c>
    </row>
    <row r="110" spans="1:10" x14ac:dyDescent="0.2">
      <c r="A110" s="1" t="s">
        <v>133</v>
      </c>
      <c r="B110" s="1" t="s">
        <v>20</v>
      </c>
      <c r="C110" s="51">
        <v>23369.5</v>
      </c>
      <c r="D110" s="51">
        <v>23888.83</v>
      </c>
      <c r="E110" s="51">
        <v>24248.42</v>
      </c>
      <c r="F110" s="51">
        <v>24767.75</v>
      </c>
      <c r="G110" s="51">
        <v>25127.33</v>
      </c>
      <c r="H110" s="51">
        <v>22210.25</v>
      </c>
      <c r="I110" s="4">
        <v>3331.5374999999999</v>
      </c>
      <c r="J110" s="4">
        <v>3797.9527500000004</v>
      </c>
    </row>
    <row r="111" spans="1:10" x14ac:dyDescent="0.2">
      <c r="A111" s="1" t="s">
        <v>134</v>
      </c>
      <c r="B111" s="1" t="s">
        <v>21</v>
      </c>
      <c r="C111" s="51">
        <v>23722.080000000002</v>
      </c>
      <c r="D111" s="51">
        <v>24241.42</v>
      </c>
      <c r="E111" s="51">
        <v>24601</v>
      </c>
      <c r="F111" s="51">
        <v>25120.33</v>
      </c>
      <c r="G111" s="51">
        <v>25479.919999999998</v>
      </c>
      <c r="H111" s="51">
        <v>22619.42</v>
      </c>
      <c r="I111" s="4">
        <v>3392.9129999999996</v>
      </c>
      <c r="J111" s="4">
        <v>3867.9208199999998</v>
      </c>
    </row>
    <row r="112" spans="1:10" x14ac:dyDescent="0.2">
      <c r="A112" s="1" t="s">
        <v>135</v>
      </c>
      <c r="B112" s="1" t="s">
        <v>22</v>
      </c>
      <c r="C112" s="51">
        <v>24099.919999999998</v>
      </c>
      <c r="D112" s="51">
        <v>24604.83</v>
      </c>
      <c r="E112" s="51">
        <v>24954.67</v>
      </c>
      <c r="F112" s="51">
        <v>25459.75</v>
      </c>
      <c r="G112" s="51">
        <v>25809.25</v>
      </c>
      <c r="H112" s="51">
        <v>23027.5</v>
      </c>
      <c r="I112" s="4">
        <v>3454.125</v>
      </c>
      <c r="J112" s="4">
        <v>3937.7025000000003</v>
      </c>
    </row>
    <row r="113" spans="1:10" x14ac:dyDescent="0.2">
      <c r="A113" s="1" t="s">
        <v>136</v>
      </c>
      <c r="B113" s="1" t="s">
        <v>23</v>
      </c>
      <c r="C113" s="51">
        <v>24489.25</v>
      </c>
      <c r="D113" s="51">
        <v>24980</v>
      </c>
      <c r="E113" s="51">
        <v>25319.83</v>
      </c>
      <c r="F113" s="51">
        <v>25810.67</v>
      </c>
      <c r="G113" s="51">
        <v>26150.5</v>
      </c>
      <c r="H113" s="51">
        <v>23447.25</v>
      </c>
      <c r="I113" s="4">
        <v>3517.0875000000001</v>
      </c>
      <c r="J113" s="4">
        <v>4009.4797500000004</v>
      </c>
    </row>
    <row r="114" spans="1:10" x14ac:dyDescent="0.2">
      <c r="A114" s="1" t="s">
        <v>137</v>
      </c>
      <c r="B114" s="1" t="s">
        <v>24</v>
      </c>
      <c r="C114" s="51">
        <v>24887.25</v>
      </c>
      <c r="D114" s="51">
        <v>25362.75</v>
      </c>
      <c r="E114" s="51">
        <v>25692</v>
      </c>
      <c r="F114" s="51">
        <v>26167.5</v>
      </c>
      <c r="G114" s="51">
        <v>26496.58</v>
      </c>
      <c r="H114" s="51">
        <v>23877.83</v>
      </c>
      <c r="I114" s="4">
        <v>3581.6745000000001</v>
      </c>
      <c r="J114" s="4">
        <v>4083.1089300000008</v>
      </c>
    </row>
    <row r="115" spans="1:10" x14ac:dyDescent="0.2">
      <c r="A115" s="1" t="s">
        <v>138</v>
      </c>
      <c r="B115" s="1" t="s">
        <v>25</v>
      </c>
      <c r="C115" s="51">
        <v>25294.5</v>
      </c>
      <c r="D115" s="51">
        <v>25753.5</v>
      </c>
      <c r="E115" s="51">
        <v>26071.33</v>
      </c>
      <c r="F115" s="51">
        <v>26530.33</v>
      </c>
      <c r="G115" s="51">
        <v>26848.080000000002</v>
      </c>
      <c r="H115" s="51">
        <v>24319.75</v>
      </c>
      <c r="I115" s="4">
        <v>3647.9625000000001</v>
      </c>
      <c r="J115" s="4">
        <v>4158.6772500000006</v>
      </c>
    </row>
    <row r="116" spans="1:10" x14ac:dyDescent="0.2">
      <c r="A116" s="1" t="s">
        <v>137</v>
      </c>
      <c r="B116" s="1" t="s">
        <v>26</v>
      </c>
      <c r="C116" s="51">
        <v>25710.58</v>
      </c>
      <c r="D116" s="51">
        <v>26151.83</v>
      </c>
      <c r="E116" s="51">
        <v>26457.58</v>
      </c>
      <c r="F116" s="51">
        <v>26899</v>
      </c>
      <c r="G116" s="51">
        <v>27204.67</v>
      </c>
      <c r="H116" s="51">
        <v>24773.17</v>
      </c>
      <c r="I116" s="4">
        <v>3715.9754999999996</v>
      </c>
      <c r="J116" s="4">
        <v>4236.2120699999996</v>
      </c>
    </row>
    <row r="117" spans="1:10" x14ac:dyDescent="0.2">
      <c r="A117" s="1" t="s">
        <v>138</v>
      </c>
      <c r="B117" s="1" t="s">
        <v>27</v>
      </c>
      <c r="C117" s="51">
        <v>26135.919999999998</v>
      </c>
      <c r="D117" s="51">
        <v>26558.67</v>
      </c>
      <c r="E117" s="51">
        <v>26851.33</v>
      </c>
      <c r="F117" s="51">
        <v>27273.919999999998</v>
      </c>
      <c r="G117" s="51">
        <v>27566.67</v>
      </c>
      <c r="H117" s="51">
        <v>25238.58</v>
      </c>
      <c r="I117" s="4">
        <v>3785.7870000000003</v>
      </c>
      <c r="J117" s="4">
        <v>4315.7971800000005</v>
      </c>
    </row>
    <row r="118" spans="1:10" x14ac:dyDescent="0.2">
      <c r="A118" s="1" t="s">
        <v>137</v>
      </c>
      <c r="B118" s="1" t="s">
        <v>28</v>
      </c>
      <c r="C118" s="51">
        <v>26570.92</v>
      </c>
      <c r="D118" s="51">
        <v>26973.58</v>
      </c>
      <c r="E118" s="51">
        <v>27252.42</v>
      </c>
      <c r="F118" s="51">
        <v>27655.08</v>
      </c>
      <c r="G118" s="51">
        <v>27933.83</v>
      </c>
      <c r="H118" s="51">
        <v>25716</v>
      </c>
      <c r="I118" s="4">
        <v>3857.3999999999996</v>
      </c>
      <c r="J118" s="4">
        <v>4397.4360000000006</v>
      </c>
    </row>
    <row r="119" spans="1:10" x14ac:dyDescent="0.2">
      <c r="A119" s="1" t="s">
        <v>138</v>
      </c>
      <c r="B119" s="1" t="s">
        <v>29</v>
      </c>
      <c r="C119" s="51">
        <v>27015.75</v>
      </c>
      <c r="D119" s="51">
        <v>27397.08</v>
      </c>
      <c r="E119" s="51">
        <v>27661.08</v>
      </c>
      <c r="F119" s="51">
        <v>28042.25</v>
      </c>
      <c r="G119" s="51">
        <v>28306.25</v>
      </c>
      <c r="H119" s="51">
        <v>26206</v>
      </c>
      <c r="I119" s="4">
        <v>3930.8999999999996</v>
      </c>
      <c r="J119" s="4">
        <v>4481.2260000000006</v>
      </c>
    </row>
    <row r="120" spans="1:10" x14ac:dyDescent="0.2">
      <c r="A120" s="1" t="s">
        <v>137</v>
      </c>
      <c r="B120" s="1" t="s">
        <v>30</v>
      </c>
      <c r="C120" s="51">
        <v>27470.080000000002</v>
      </c>
      <c r="D120" s="51">
        <v>27828.75</v>
      </c>
      <c r="E120" s="51">
        <v>28077.17</v>
      </c>
      <c r="F120" s="51">
        <v>28435.83</v>
      </c>
      <c r="G120" s="51">
        <v>28684.17</v>
      </c>
      <c r="H120" s="51">
        <v>26708.67</v>
      </c>
      <c r="I120" s="4">
        <v>4006.3004999999994</v>
      </c>
      <c r="J120" s="4">
        <v>4567.1825699999999</v>
      </c>
    </row>
    <row r="121" spans="1:10" x14ac:dyDescent="0.2">
      <c r="A121" s="1" t="s">
        <v>138</v>
      </c>
      <c r="B121" s="1" t="s">
        <v>31</v>
      </c>
      <c r="C121" s="51">
        <v>27935</v>
      </c>
      <c r="D121" s="51">
        <v>28269.5</v>
      </c>
      <c r="E121" s="51">
        <v>28501.08</v>
      </c>
      <c r="F121" s="51">
        <v>28835.75</v>
      </c>
      <c r="G121" s="51">
        <v>29067.25</v>
      </c>
      <c r="H121" s="51">
        <v>27224.67</v>
      </c>
      <c r="I121" s="4">
        <v>4083.7004999999995</v>
      </c>
      <c r="J121" s="4">
        <v>4655.4185699999998</v>
      </c>
    </row>
    <row r="122" spans="1:10" x14ac:dyDescent="0.2">
      <c r="A122" s="1" t="s">
        <v>139</v>
      </c>
      <c r="B122" s="1" t="s">
        <v>32</v>
      </c>
      <c r="C122" s="51">
        <v>28409.83</v>
      </c>
      <c r="D122" s="51">
        <v>28718.58</v>
      </c>
      <c r="E122" s="51">
        <v>28932.67</v>
      </c>
      <c r="F122" s="51">
        <v>29241.58</v>
      </c>
      <c r="G122" s="51">
        <v>29455.5</v>
      </c>
      <c r="H122" s="51">
        <v>27753.919999999998</v>
      </c>
      <c r="I122" s="4">
        <v>4163.0879999999997</v>
      </c>
      <c r="J122" s="4">
        <v>4745.9203200000002</v>
      </c>
    </row>
    <row r="123" spans="1:10" x14ac:dyDescent="0.2">
      <c r="A123" s="1" t="s">
        <v>140</v>
      </c>
      <c r="B123" s="1" t="s">
        <v>33</v>
      </c>
      <c r="C123" s="51">
        <v>28895.42</v>
      </c>
      <c r="D123" s="51">
        <v>29177.17</v>
      </c>
      <c r="E123" s="51">
        <v>29372.25</v>
      </c>
      <c r="F123" s="51">
        <v>29653.919999999998</v>
      </c>
      <c r="G123" s="51">
        <v>29849</v>
      </c>
      <c r="H123" s="51">
        <v>28297.17</v>
      </c>
      <c r="I123" s="4">
        <v>4244.5754999999999</v>
      </c>
      <c r="J123" s="4">
        <v>4838.8160699999999</v>
      </c>
    </row>
    <row r="124" spans="1:10" x14ac:dyDescent="0.2">
      <c r="A124" s="1" t="s">
        <v>139</v>
      </c>
      <c r="B124" s="1" t="s">
        <v>34</v>
      </c>
      <c r="C124" s="51">
        <v>29391.75</v>
      </c>
      <c r="D124" s="51">
        <v>29644.83</v>
      </c>
      <c r="E124" s="51">
        <v>29819.919999999998</v>
      </c>
      <c r="F124" s="51">
        <v>30073</v>
      </c>
      <c r="G124" s="51">
        <v>30248.080000000002</v>
      </c>
      <c r="H124" s="51">
        <v>28854.67</v>
      </c>
      <c r="I124" s="4">
        <v>4328.2004999999999</v>
      </c>
      <c r="J124" s="4">
        <v>4934.1485700000003</v>
      </c>
    </row>
    <row r="125" spans="1:10" x14ac:dyDescent="0.2">
      <c r="A125" s="1" t="s">
        <v>140</v>
      </c>
      <c r="B125" s="1" t="s">
        <v>35</v>
      </c>
      <c r="C125" s="51">
        <v>29899</v>
      </c>
      <c r="D125" s="51">
        <v>30121.5</v>
      </c>
      <c r="E125" s="51">
        <v>30275.58</v>
      </c>
      <c r="F125" s="51">
        <v>30498.17</v>
      </c>
      <c r="G125" s="51">
        <v>30652.17</v>
      </c>
      <c r="H125" s="51">
        <v>29426.5</v>
      </c>
      <c r="I125" s="4">
        <v>4413.9749999999995</v>
      </c>
      <c r="J125" s="4">
        <v>5031.9315000000006</v>
      </c>
    </row>
    <row r="126" spans="1:10" x14ac:dyDescent="0.2">
      <c r="A126" s="1" t="s">
        <v>139</v>
      </c>
      <c r="B126" s="1" t="s">
        <v>36</v>
      </c>
      <c r="C126" s="51">
        <v>30417.42</v>
      </c>
      <c r="D126" s="51">
        <v>30607.75</v>
      </c>
      <c r="E126" s="51">
        <v>30739.33</v>
      </c>
      <c r="F126" s="51">
        <v>30929.67</v>
      </c>
      <c r="G126" s="51">
        <v>31061.5</v>
      </c>
      <c r="H126" s="51">
        <v>30013.25</v>
      </c>
      <c r="I126" s="4">
        <v>4501.9875000000002</v>
      </c>
      <c r="J126" s="4">
        <v>5132.2657500000005</v>
      </c>
    </row>
    <row r="127" spans="1:10" x14ac:dyDescent="0.2">
      <c r="A127" s="1" t="s">
        <v>141</v>
      </c>
      <c r="B127" s="1" t="s">
        <v>37</v>
      </c>
      <c r="C127" s="51">
        <v>30964.92</v>
      </c>
      <c r="D127" s="51">
        <v>31124.17</v>
      </c>
      <c r="E127" s="51">
        <v>31234.33</v>
      </c>
      <c r="F127" s="51">
        <v>31393.58</v>
      </c>
      <c r="G127" s="51">
        <v>31504</v>
      </c>
      <c r="H127" s="51">
        <v>30626.67</v>
      </c>
      <c r="I127" s="4">
        <v>4594.0004999999992</v>
      </c>
      <c r="J127" s="4">
        <v>5237.16057</v>
      </c>
    </row>
    <row r="128" spans="1:10" x14ac:dyDescent="0.2">
      <c r="A128" s="1" t="s">
        <v>142</v>
      </c>
      <c r="B128" s="1" t="s">
        <v>38</v>
      </c>
      <c r="C128" s="51">
        <v>31517.67</v>
      </c>
      <c r="D128" s="51">
        <v>31640.42</v>
      </c>
      <c r="E128" s="51">
        <v>31725.42</v>
      </c>
      <c r="F128" s="51">
        <v>31847.919999999998</v>
      </c>
      <c r="G128" s="51">
        <v>31932.92</v>
      </c>
      <c r="H128" s="51">
        <v>31257.42</v>
      </c>
      <c r="I128" s="4">
        <v>4688.6129999999994</v>
      </c>
      <c r="J128" s="4">
        <v>5345.0188200000002</v>
      </c>
    </row>
    <row r="129" spans="1:10" x14ac:dyDescent="0.2">
      <c r="A129" s="1" t="s">
        <v>141</v>
      </c>
      <c r="B129" s="1" t="s">
        <v>39</v>
      </c>
      <c r="C129" s="51">
        <v>32082.67</v>
      </c>
      <c r="D129" s="51">
        <v>32166.5</v>
      </c>
      <c r="E129" s="51">
        <v>32224.58</v>
      </c>
      <c r="F129" s="51">
        <v>32308.42</v>
      </c>
      <c r="G129" s="51">
        <v>32366.58</v>
      </c>
      <c r="H129" s="51">
        <v>31904.42</v>
      </c>
      <c r="I129" s="4">
        <v>4785.6629999999996</v>
      </c>
      <c r="J129" s="4">
        <v>5455.6558199999999</v>
      </c>
    </row>
    <row r="130" spans="1:10" x14ac:dyDescent="0.2">
      <c r="A130" s="1" t="s">
        <v>143</v>
      </c>
      <c r="B130" s="1" t="s">
        <v>40</v>
      </c>
      <c r="C130" s="51">
        <v>32659.919999999998</v>
      </c>
      <c r="D130" s="51">
        <v>32702.83</v>
      </c>
      <c r="E130" s="51">
        <v>32732.75</v>
      </c>
      <c r="F130" s="51">
        <v>32775.75</v>
      </c>
      <c r="G130" s="51">
        <v>32805.42</v>
      </c>
      <c r="H130" s="51">
        <v>32568.42</v>
      </c>
      <c r="I130" s="4">
        <v>4885.2629999999999</v>
      </c>
      <c r="J130" s="4">
        <v>5569.1998199999998</v>
      </c>
    </row>
    <row r="131" spans="1:10" x14ac:dyDescent="0.2">
      <c r="A131" s="1" t="s">
        <v>141</v>
      </c>
      <c r="B131" s="1" t="s">
        <v>41</v>
      </c>
      <c r="C131" s="51">
        <v>33249.67</v>
      </c>
      <c r="D131" s="51">
        <v>33249.67</v>
      </c>
      <c r="E131" s="51">
        <v>33249.67</v>
      </c>
      <c r="F131" s="51">
        <v>33249.67</v>
      </c>
      <c r="G131" s="51">
        <v>33249.67</v>
      </c>
      <c r="H131" s="51">
        <v>33249.58</v>
      </c>
      <c r="I131" s="4">
        <v>4987.4369999999999</v>
      </c>
      <c r="J131" s="4">
        <v>5685.6781800000008</v>
      </c>
    </row>
    <row r="132" spans="1:10" x14ac:dyDescent="0.2">
      <c r="A132" s="1" t="s">
        <v>143</v>
      </c>
      <c r="B132" s="1" t="s">
        <v>42</v>
      </c>
      <c r="C132" s="51">
        <v>33987.83</v>
      </c>
      <c r="D132" s="51">
        <v>33987.83</v>
      </c>
      <c r="E132" s="51">
        <v>33987.83</v>
      </c>
      <c r="F132" s="51">
        <v>33987.83</v>
      </c>
      <c r="G132" s="51">
        <v>33987.83</v>
      </c>
      <c r="H132" s="51">
        <v>33987.83</v>
      </c>
      <c r="I132" s="4">
        <v>5098.1745000000001</v>
      </c>
      <c r="J132" s="4">
        <v>5811.9189300000007</v>
      </c>
    </row>
    <row r="133" spans="1:10" x14ac:dyDescent="0.2">
      <c r="A133" s="1" t="s">
        <v>144</v>
      </c>
      <c r="B133" s="1" t="s">
        <v>43</v>
      </c>
      <c r="C133" s="51">
        <v>34746.17</v>
      </c>
      <c r="D133" s="51">
        <v>34746.17</v>
      </c>
      <c r="E133" s="51">
        <v>34746.17</v>
      </c>
      <c r="F133" s="51">
        <v>34746.17</v>
      </c>
      <c r="G133" s="51">
        <v>34746.17</v>
      </c>
      <c r="H133" s="51">
        <v>34746.17</v>
      </c>
      <c r="I133" s="4">
        <v>5211.9254999999994</v>
      </c>
      <c r="J133" s="4">
        <v>5941.5950700000003</v>
      </c>
    </row>
    <row r="134" spans="1:10" x14ac:dyDescent="0.2">
      <c r="A134" s="1" t="s">
        <v>144</v>
      </c>
      <c r="B134" s="1" t="s">
        <v>44</v>
      </c>
      <c r="C134" s="51">
        <v>35525.5</v>
      </c>
      <c r="D134" s="51">
        <v>35525.5</v>
      </c>
      <c r="E134" s="51">
        <v>35525.5</v>
      </c>
      <c r="F134" s="51">
        <v>35525.5</v>
      </c>
      <c r="G134" s="51">
        <v>35525.5</v>
      </c>
      <c r="H134" s="51">
        <v>35525.5</v>
      </c>
      <c r="I134" s="4">
        <v>5328.8249999999998</v>
      </c>
      <c r="J134" s="4">
        <v>6074.8605000000007</v>
      </c>
    </row>
    <row r="135" spans="1:10" x14ac:dyDescent="0.2">
      <c r="A135" s="1" t="s">
        <v>145</v>
      </c>
      <c r="B135" s="1" t="s">
        <v>45</v>
      </c>
      <c r="C135" s="51">
        <v>36326.33</v>
      </c>
      <c r="D135" s="51">
        <v>36326.33</v>
      </c>
      <c r="E135" s="51">
        <v>36326.33</v>
      </c>
      <c r="F135" s="51">
        <v>36326.33</v>
      </c>
      <c r="G135" s="51">
        <v>36326.33</v>
      </c>
      <c r="H135" s="51">
        <v>36326.33</v>
      </c>
      <c r="I135" s="4">
        <v>5448.9494999999997</v>
      </c>
      <c r="J135" s="4">
        <v>6211.8024300000006</v>
      </c>
    </row>
    <row r="136" spans="1:10" x14ac:dyDescent="0.2">
      <c r="A136" s="1" t="s">
        <v>146</v>
      </c>
      <c r="B136" s="1" t="s">
        <v>46</v>
      </c>
      <c r="C136" s="51">
        <v>37994.42</v>
      </c>
      <c r="D136" s="51">
        <v>37994.42</v>
      </c>
      <c r="E136" s="51">
        <v>37994.42</v>
      </c>
      <c r="F136" s="51">
        <v>37994.42</v>
      </c>
      <c r="G136" s="51">
        <v>37994.42</v>
      </c>
      <c r="H136" s="51">
        <v>37994.42</v>
      </c>
      <c r="I136" s="4">
        <v>5699.1629999999996</v>
      </c>
      <c r="J136" s="4">
        <v>6497.0458200000003</v>
      </c>
    </row>
    <row r="137" spans="1:10" x14ac:dyDescent="0.2">
      <c r="A137" s="1" t="s">
        <v>147</v>
      </c>
      <c r="B137" s="1" t="s">
        <v>47</v>
      </c>
      <c r="C137" s="51">
        <v>40546.42</v>
      </c>
      <c r="D137" s="51">
        <v>40546.42</v>
      </c>
      <c r="E137" s="51">
        <v>40546.42</v>
      </c>
      <c r="F137" s="51">
        <v>40546.42</v>
      </c>
      <c r="G137" s="51">
        <v>40546.42</v>
      </c>
      <c r="H137" s="51">
        <v>40546.25</v>
      </c>
      <c r="I137" s="4">
        <v>6081.9375</v>
      </c>
      <c r="J137" s="4">
        <v>6933.4087500000005</v>
      </c>
    </row>
    <row r="138" spans="1:10" x14ac:dyDescent="0.2">
      <c r="A138" s="1" t="s">
        <v>148</v>
      </c>
      <c r="B138" s="1" t="s">
        <v>48</v>
      </c>
      <c r="C138" s="51">
        <v>43373.83</v>
      </c>
      <c r="D138" s="51">
        <v>43373.83</v>
      </c>
      <c r="E138" s="51">
        <v>43373.83</v>
      </c>
      <c r="F138" s="51">
        <v>43373.83</v>
      </c>
      <c r="G138" s="51">
        <v>43373.83</v>
      </c>
      <c r="H138" s="51">
        <v>43373.83</v>
      </c>
      <c r="I138" s="4">
        <v>6506.0744999999997</v>
      </c>
      <c r="J138" s="4">
        <v>7416.924930000001</v>
      </c>
    </row>
    <row r="139" spans="1:10" x14ac:dyDescent="0.2">
      <c r="A139" s="1" t="s">
        <v>149</v>
      </c>
      <c r="B139" s="1" t="s">
        <v>49</v>
      </c>
      <c r="C139" s="51">
        <v>47907.5</v>
      </c>
      <c r="D139" s="51">
        <v>47907.5</v>
      </c>
      <c r="E139" s="51">
        <v>47907.5</v>
      </c>
      <c r="F139" s="51">
        <v>47907.5</v>
      </c>
      <c r="G139" s="51">
        <v>47907.5</v>
      </c>
      <c r="H139" s="51">
        <v>47907.5</v>
      </c>
      <c r="I139" s="4">
        <v>7186.125</v>
      </c>
      <c r="J139" s="4">
        <v>8192.1825000000008</v>
      </c>
    </row>
    <row r="140" spans="1:10" x14ac:dyDescent="0.2">
      <c r="A140" s="1" t="s">
        <v>150</v>
      </c>
      <c r="B140" s="1" t="s">
        <v>50</v>
      </c>
      <c r="C140" s="51">
        <v>54510.080000000002</v>
      </c>
      <c r="D140" s="51">
        <v>54510.080000000002</v>
      </c>
      <c r="E140" s="51">
        <v>54510.080000000002</v>
      </c>
      <c r="F140" s="51">
        <v>54510.080000000002</v>
      </c>
      <c r="G140" s="51">
        <v>54510.080000000002</v>
      </c>
      <c r="H140" s="51">
        <v>54510.17</v>
      </c>
      <c r="I140" s="4">
        <v>8176.5254999999997</v>
      </c>
      <c r="J140" s="4">
        <v>9321.2390699999996</v>
      </c>
    </row>
    <row r="141" spans="1:10" x14ac:dyDescent="0.2">
      <c r="A141" s="1" t="s">
        <v>151</v>
      </c>
      <c r="B141" s="1" t="s">
        <v>51</v>
      </c>
      <c r="C141" s="51">
        <v>59849.919999999998</v>
      </c>
      <c r="D141" s="51">
        <v>59849.919999999998</v>
      </c>
      <c r="E141" s="51">
        <v>59849.919999999998</v>
      </c>
      <c r="F141" s="51">
        <v>59849.919999999998</v>
      </c>
      <c r="G141" s="51">
        <v>59849.919999999998</v>
      </c>
      <c r="H141" s="51">
        <v>59849.919999999998</v>
      </c>
      <c r="I141" s="4">
        <v>8977.4879999999994</v>
      </c>
      <c r="J141" s="4">
        <v>10234.33632</v>
      </c>
    </row>
    <row r="142" spans="1:10" x14ac:dyDescent="0.2">
      <c r="A142" s="1" t="s">
        <v>152</v>
      </c>
      <c r="B142" s="1" t="s">
        <v>52</v>
      </c>
      <c r="C142" s="51">
        <v>66967.17</v>
      </c>
      <c r="D142" s="51">
        <v>66967.17</v>
      </c>
      <c r="E142" s="51">
        <v>66967.17</v>
      </c>
      <c r="F142" s="51">
        <v>66967.17</v>
      </c>
      <c r="G142" s="51">
        <v>66967.17</v>
      </c>
      <c r="H142" s="51">
        <v>66967.25</v>
      </c>
      <c r="I142" s="4">
        <v>10045.0875</v>
      </c>
      <c r="J142" s="4">
        <v>11451.39975</v>
      </c>
    </row>
    <row r="143" spans="1:10" x14ac:dyDescent="0.2">
      <c r="A143" s="1" t="s">
        <v>153</v>
      </c>
      <c r="B143" s="1" t="s">
        <v>53</v>
      </c>
      <c r="C143" s="51">
        <v>75515.17</v>
      </c>
      <c r="D143" s="51">
        <v>75515.17</v>
      </c>
      <c r="E143" s="51">
        <v>75515.17</v>
      </c>
      <c r="F143" s="51">
        <v>75515.17</v>
      </c>
      <c r="G143" s="51">
        <v>75515.17</v>
      </c>
      <c r="H143" s="51">
        <v>75515.17</v>
      </c>
      <c r="I143" s="4">
        <v>11327.2755</v>
      </c>
      <c r="J143" s="4">
        <v>12913.094070000001</v>
      </c>
    </row>
    <row r="144" spans="1:10" x14ac:dyDescent="0.2">
      <c r="A144" s="1" t="s">
        <v>154</v>
      </c>
      <c r="B144" s="1" t="s">
        <v>54</v>
      </c>
      <c r="C144" s="51">
        <v>85101.08</v>
      </c>
      <c r="D144" s="51">
        <v>85101.08</v>
      </c>
      <c r="E144" s="51">
        <v>85101.08</v>
      </c>
      <c r="F144" s="51">
        <v>85101.08</v>
      </c>
      <c r="G144" s="51">
        <v>85101.08</v>
      </c>
      <c r="H144" s="51">
        <v>85101.08</v>
      </c>
      <c r="I144" s="4">
        <v>12765.162</v>
      </c>
      <c r="J144" s="4">
        <v>14552.284680000001</v>
      </c>
    </row>
    <row r="145" spans="1:10" x14ac:dyDescent="0.2">
      <c r="A145" s="1" t="s">
        <v>155</v>
      </c>
      <c r="B145" s="1" t="s">
        <v>117</v>
      </c>
      <c r="C145" s="51">
        <v>90711.58</v>
      </c>
      <c r="D145" s="51">
        <v>90711.58</v>
      </c>
      <c r="E145" s="51">
        <v>90711.58</v>
      </c>
      <c r="F145" s="51">
        <v>90711.58</v>
      </c>
      <c r="G145" s="51">
        <v>90711.58</v>
      </c>
      <c r="H145" s="51">
        <v>90711.58</v>
      </c>
      <c r="I145" s="4">
        <v>13606.736999999999</v>
      </c>
      <c r="J145" s="4">
        <v>15511.680180000001</v>
      </c>
    </row>
  </sheetData>
  <mergeCells count="2"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8" scale="88" fitToHeight="0" orientation="portrait" r:id="rId1"/>
  <headerFooter alignWithMargins="0"/>
  <rowBreaks count="1" manualBreakCount="1">
    <brk id="8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4391E95F01124085F87057723EA55C" ma:contentTypeVersion="12" ma:contentTypeDescription="Opret et nyt dokument." ma:contentTypeScope="" ma:versionID="720c7bc5bffe231fe0f86a6ffccf0637">
  <xsd:schema xmlns:xsd="http://www.w3.org/2001/XMLSchema" xmlns:xs="http://www.w3.org/2001/XMLSchema" xmlns:p="http://schemas.microsoft.com/office/2006/metadata/properties" xmlns:ns2="272a828f-664e-4d8d-bf28-c06405a345ac" xmlns:ns3="f53ec622-535a-43fa-83b2-328a3f5aef22" targetNamespace="http://schemas.microsoft.com/office/2006/metadata/properties" ma:root="true" ma:fieldsID="fc26fa65bc550e11dedb8c1a96683b50" ns2:_="" ns3:_="">
    <xsd:import namespace="272a828f-664e-4d8d-bf28-c06405a345ac"/>
    <xsd:import namespace="f53ec622-535a-43fa-83b2-328a3f5aef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a828f-664e-4d8d-bf28-c06405a345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ec622-535a-43fa-83b2-328a3f5ae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E2203E-0ACA-4B18-9DA3-8C9FE72B5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a828f-664e-4d8d-bf28-c06405a345ac"/>
    <ds:schemaRef ds:uri="f53ec622-535a-43fa-83b2-328a3f5ae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5FFE4-4693-4560-9CF4-7ED0B038BA26}">
  <ds:schemaRefs>
    <ds:schemaRef ds:uri="http://schemas.microsoft.com/office/2006/metadata/properties"/>
    <ds:schemaRef ds:uri="http://purl.org/dc/terms/"/>
    <ds:schemaRef ds:uri="272a828f-664e-4d8d-bf28-c06405a345a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f53ec622-535a-43fa-83b2-328a3f5aef2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DBA870-0FBA-4266-ABB9-DEECB15176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2023-10-01</vt:lpstr>
      <vt:lpstr>2021 04 01</vt:lpstr>
      <vt:lpstr>2021 02 01</vt:lpstr>
      <vt:lpstr>Grundbeløb_2012-03-31</vt:lpstr>
      <vt:lpstr>Pct regulering</vt:lpstr>
      <vt:lpstr>2020 04 01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I. Larsen</dc:creator>
  <cp:lastModifiedBy>Ivan Jeppesen</cp:lastModifiedBy>
  <cp:lastPrinted>2023-02-24T10:53:16Z</cp:lastPrinted>
  <dcterms:created xsi:type="dcterms:W3CDTF">2001-02-23T13:19:19Z</dcterms:created>
  <dcterms:modified xsi:type="dcterms:W3CDTF">2023-02-24T11:16:14Z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0x010100F14391E95F01124085F87057723EA55C</vt:lpwstr>
  </property>
</Properties>
</file>